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IMETY PLANEACIÓN 2021\PLAN DE ACCIÓN A PLANEACIÓN MCPAL\"/>
    </mc:Choice>
  </mc:AlternateContent>
  <xr:revisionPtr revIDLastSave="0" documentId="13_ncr:1_{312F6F85-3E3E-4709-9178-17D87D95DD99}" xr6:coauthVersionLast="47" xr6:coauthVersionMax="47" xr10:uidLastSave="{00000000-0000-0000-0000-000000000000}"/>
  <bookViews>
    <workbookView xWindow="-7065" yWindow="2415" windowWidth="21600" windowHeight="11385" xr2:uid="{00000000-000D-0000-FFFF-FFFF00000000}"/>
  </bookViews>
  <sheets>
    <sheet name="IMETY" sheetId="1" r:id="rId1"/>
  </sheets>
  <externalReferences>
    <externalReference r:id="rId2"/>
  </externalReferences>
  <definedNames>
    <definedName name="bbbb">[1]Gastos_Inversión_2012!#REF!</definedName>
    <definedName name="Conceptos_MOD" localSheetId="0">[1]Gastos_Inversión_2012!#REF!</definedName>
    <definedName name="Conceptos_MOD">[1]Gastos_Inversión_2012!#REF!</definedName>
    <definedName name="ESTRATREGICOS" localSheetId="0">#REF!</definedName>
    <definedName name="ESTRATREGICOS">#REF!</definedName>
    <definedName name="MUNICIPIOS_CHIP" localSheetId="0">#REF!</definedName>
    <definedName name="MUNICIPIOS_CHIP">#REF!</definedName>
    <definedName name="PLANEACION2021">#REF!</definedName>
    <definedName name="sss">#REF!</definedName>
    <definedName name="SSSS">#REF!</definedName>
    <definedName name="XXX">#REF!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25" i="1" l="1"/>
  <c r="O25" i="1"/>
  <c r="O16" i="1"/>
  <c r="W15" i="1"/>
  <c r="W14" i="1"/>
  <c r="AR25" i="1"/>
  <c r="AQ24" i="1"/>
  <c r="AQ23" i="1"/>
  <c r="AQ22" i="1"/>
  <c r="AQ21" i="1"/>
  <c r="AQ20" i="1"/>
  <c r="AP20" i="1"/>
  <c r="AQ19" i="1"/>
  <c r="AQ18" i="1"/>
  <c r="AQ16" i="1"/>
  <c r="AQ10" i="1"/>
  <c r="AQ11" i="1"/>
  <c r="AQ12" i="1"/>
  <c r="AQ13" i="1"/>
  <c r="AQ14" i="1"/>
  <c r="AQ9" i="1"/>
  <c r="AN20" i="1"/>
  <c r="AP25" i="1"/>
  <c r="AQ25" i="1" s="1"/>
  <c r="AN25" i="1"/>
  <c r="AP18" i="1"/>
  <c r="AN16" i="1"/>
  <c r="AP16" i="1"/>
  <c r="AN18" i="1"/>
  <c r="AN9" i="1"/>
  <c r="AP9" i="1"/>
  <c r="AI20" i="1"/>
  <c r="AK25" i="1"/>
  <c r="AK20" i="1"/>
  <c r="AR18" i="1" l="1"/>
  <c r="AR16" i="1"/>
  <c r="AR20" i="1"/>
  <c r="AR9" i="1"/>
  <c r="AI9" i="1"/>
  <c r="AK9" i="1"/>
  <c r="AK26" i="1"/>
  <c r="O20" i="1"/>
  <c r="O18" i="1"/>
  <c r="O9" i="1"/>
  <c r="O28" i="1"/>
  <c r="W9" i="1"/>
  <c r="W16" i="1"/>
  <c r="W17" i="1"/>
  <c r="W20" i="1"/>
  <c r="W21" i="1"/>
  <c r="W22" i="1"/>
  <c r="W23" i="1"/>
  <c r="W24" i="1"/>
  <c r="W25" i="1"/>
  <c r="W26" i="1"/>
  <c r="W27" i="1"/>
  <c r="W28" i="1"/>
  <c r="P28" i="1" s="1"/>
  <c r="P16" i="1" l="1"/>
  <c r="N16" i="1" s="1"/>
  <c r="P9" i="1"/>
  <c r="P20" i="1"/>
  <c r="N20" i="1" s="1"/>
  <c r="W19" i="1"/>
  <c r="AK24" i="1" l="1"/>
  <c r="AK19" i="1"/>
  <c r="AK12" i="1"/>
  <c r="W18" i="1" l="1"/>
  <c r="P18" i="1" s="1"/>
  <c r="N18" i="1" s="1"/>
  <c r="AK23" i="1" l="1"/>
  <c r="AK18" i="1"/>
  <c r="AK16" i="1"/>
  <c r="AK14" i="1"/>
</calcChain>
</file>

<file path=xl/sharedStrings.xml><?xml version="1.0" encoding="utf-8"?>
<sst xmlns="http://schemas.openxmlformats.org/spreadsheetml/2006/main" count="291" uniqueCount="153">
  <si>
    <t>VIGENCIA:</t>
  </si>
  <si>
    <t>PLAN DE ACCION DEL SECTOR:</t>
  </si>
  <si>
    <t>IMETY</t>
  </si>
  <si>
    <t>EJE</t>
  </si>
  <si>
    <t>PROGRAMA</t>
  </si>
  <si>
    <t>Pond %</t>
  </si>
  <si>
    <t xml:space="preserve">SUBPROGRAMA </t>
  </si>
  <si>
    <t>INDICADOR</t>
  </si>
  <si>
    <t>Unidad de Medición</t>
  </si>
  <si>
    <t xml:space="preserve">Línea Base </t>
  </si>
  <si>
    <t>Meta Plan</t>
  </si>
  <si>
    <t>TIPO DE META Incremento, Reducción o Mantenimiento</t>
  </si>
  <si>
    <t>PROGRAMACIÓN/EJECUCIÓN</t>
  </si>
  <si>
    <t>PROGRAMACION META</t>
  </si>
  <si>
    <t>AVANCE TRIMESTRAL DE ACTIVIDAD</t>
  </si>
  <si>
    <t>FECHA TERMINACIÓN DE LA ACTIVIDAD</t>
  </si>
  <si>
    <t xml:space="preserve">DESCRIPCIÓN DE EJECUCÍON </t>
  </si>
  <si>
    <t>MEDIOS DE VERIFICACIÓN</t>
  </si>
  <si>
    <t>PROYECTO</t>
  </si>
  <si>
    <t>RECURSOS</t>
  </si>
  <si>
    <t xml:space="preserve">SECRETARIA RESPONSABLE </t>
  </si>
  <si>
    <t>FUNCIONARIO (S) RESPONSABLE (S)</t>
  </si>
  <si>
    <t>OBSERVACIONES</t>
  </si>
  <si>
    <t>CANTIDAD PROGRAMADA 2021</t>
  </si>
  <si>
    <t>AVANCE REAL 2021</t>
  </si>
  <si>
    <t>% DE EJECUCION TOTAL</t>
  </si>
  <si>
    <t>NOMBRE DE PROYECTO</t>
  </si>
  <si>
    <t>VIABILIADAD</t>
  </si>
  <si>
    <t>CODIGO</t>
  </si>
  <si>
    <t>NOMBRE</t>
  </si>
  <si>
    <t>APROPIACION INICIAL</t>
  </si>
  <si>
    <t>PAGOS HACIENDA</t>
  </si>
  <si>
    <t>%</t>
  </si>
  <si>
    <t>Trim I</t>
  </si>
  <si>
    <t>Trim II</t>
  </si>
  <si>
    <t>Trim III</t>
  </si>
  <si>
    <t>Trim IV</t>
  </si>
  <si>
    <t>FILTROS</t>
  </si>
  <si>
    <t>YUMBO EDUCADO</t>
  </si>
  <si>
    <t>Entornos educativos</t>
  </si>
  <si>
    <t>Equipamientos e infraestructura</t>
  </si>
  <si>
    <t>Número de espacios con necesidades de mantenimiento, adecuación y mejoramiento, intervenidos.</t>
  </si>
  <si>
    <t>Número</t>
  </si>
  <si>
    <t>MM</t>
  </si>
  <si>
    <t>1.Realizar contrato para garantizar el mejoramiento, adecuación y mantenimiento de 22 espacios en la institución.</t>
  </si>
  <si>
    <t>SECOP.
SIA Observa.
Informes de Seguimiento de contratista y supervisores.</t>
  </si>
  <si>
    <t>Mejoramiento, adecuación y dotación de la Infraestructura física del Instituto Municipal de Educación para el Trabajo y Desarrollo Humano de Yumbo</t>
  </si>
  <si>
    <t xml:space="preserve">04.36.3603.1300.3603013.200058.2.3.3.05.09.002.01 </t>
  </si>
  <si>
    <t>RP. Entidades del gobierno general</t>
  </si>
  <si>
    <t>JAIME SÁNCHEZ LENIS</t>
  </si>
  <si>
    <t>2.Realizar la contratación de supervisión a los contratos de mejoramiento, adecuación y mantenimiento cada vez que sea necesario.</t>
  </si>
  <si>
    <t>2021768920020-1</t>
  </si>
  <si>
    <t>04.36.3603.1300.3603013.200058.2.3.3.05.09.002.06</t>
  </si>
  <si>
    <t>RP.SDO/2020 Entidades del gobierno general</t>
  </si>
  <si>
    <t>Número de espacios con necesidades de infraestructura física de ambientes de aprendizaje intervenidos.</t>
  </si>
  <si>
    <t>N/A</t>
  </si>
  <si>
    <t>Educación para el Futuro (Pertinencia)</t>
  </si>
  <si>
    <t>Excelencia para la Educación</t>
  </si>
  <si>
    <t>Número de Programas académicos de formación técnico laboral por competencias, técnico profesional o tecnológico, diseñados y/o actualizados.</t>
  </si>
  <si>
    <t>MI</t>
  </si>
  <si>
    <t>1.Aplicar las herramientas diagnósticas de necesidad y expectativas de la institución.</t>
  </si>
  <si>
    <r>
      <t>1. Se diseñaron las herramientas diagnósticas.</t>
    </r>
    <r>
      <rPr>
        <b/>
        <sz val="10"/>
        <color theme="1"/>
        <rFont val="Arial"/>
        <family val="2"/>
      </rPr>
      <t xml:space="preserve"> (100%)</t>
    </r>
    <r>
      <rPr>
        <sz val="10"/>
        <color theme="1"/>
        <rFont val="Arial"/>
        <family val="2"/>
      </rPr>
      <t xml:space="preserve">
2. Se aplicaron las herramientas diagnósticas. </t>
    </r>
    <r>
      <rPr>
        <b/>
        <sz val="10"/>
        <color theme="1"/>
        <rFont val="Arial"/>
        <family val="2"/>
      </rPr>
      <t>(100%)</t>
    </r>
    <r>
      <rPr>
        <sz val="10"/>
        <color theme="1"/>
        <rFont val="Arial"/>
        <family val="2"/>
      </rPr>
      <t xml:space="preserve">
3. Se analizaron los resultados de las herramientas diagnósticas. </t>
    </r>
    <r>
      <rPr>
        <b/>
        <sz val="10"/>
        <color theme="1"/>
        <rFont val="Arial"/>
        <family val="2"/>
      </rPr>
      <t>(100%)</t>
    </r>
  </si>
  <si>
    <t>Archivo de gestión del proceso responsable.</t>
  </si>
  <si>
    <t>Fortalecimiento a la Educación para el Trabajo del Municipio de Yumbo</t>
  </si>
  <si>
    <t>2021768920021-1</t>
  </si>
  <si>
    <t>04.36.3603.1300.3603011.200059.2.3.3.05.09.002.05</t>
  </si>
  <si>
    <t>2.Realizar el diseño curricular de 2 programas deseados para aprobación, según resultados de las herramientas.</t>
  </si>
  <si>
    <t>SECOP I
Informe del contratista.
Programas diseñados archivo de gestión Proceso Académico del IMETY</t>
  </si>
  <si>
    <t>Número de Estudios de factibilidad para la Institución de Educación Superior Estatal, realizado.</t>
  </si>
  <si>
    <t>1.Realizar 1 contrato necesario para la asesoría en el sistema de gestión.</t>
  </si>
  <si>
    <r>
      <t xml:space="preserve">1.Se realizó el contrato  CPS 100.15.01-11-2021 para la asesoría en el sistema de gestión y se ejecuta conforme lo establecido. </t>
    </r>
    <r>
      <rPr>
        <b/>
        <sz val="10"/>
        <color theme="1"/>
        <rFont val="Arial"/>
        <family val="2"/>
      </rPr>
      <t>(100%)</t>
    </r>
  </si>
  <si>
    <t>SECOP
Informe de Auditoria Externa del Ente Certificador.
Certificación de la NTC</t>
  </si>
  <si>
    <t>04.36.3603.1300.3603003.200059.2.3.3.05.09.002.04</t>
  </si>
  <si>
    <t>2.Presentar el IMETY para certificación en las NTC ISO 5555 y 5581.</t>
  </si>
  <si>
    <t>Número de estudiantes en formación técnica laboral por competencias, certificados.</t>
  </si>
  <si>
    <t>1.Realizar 2 ofertas según cada semestre académico e implementar los programas académicos que cumplan con los requisitos .</t>
  </si>
  <si>
    <t>04.36.3603.1300.3603019.200059.2.3.3.05.09.002.02</t>
  </si>
  <si>
    <t>2.Realizar la contratación de 23 instructores, formadores y facilitadores para la certificación de los estudiantes.</t>
  </si>
  <si>
    <t>3.Realizar contratación de 31 contratistas de personal administrativo para el fortalecimiento de los programas académicos.</t>
  </si>
  <si>
    <r>
      <t xml:space="preserve">3. Se realizó la contratación de 31 contratistas que conforman el personal administrativo de apoyo necesario para el fortalecimiento de los programas. </t>
    </r>
    <r>
      <rPr>
        <b/>
        <sz val="10"/>
        <color theme="1"/>
        <rFont val="Arial"/>
        <family val="2"/>
      </rPr>
      <t>(100%)</t>
    </r>
  </si>
  <si>
    <t>4.Realizar la contratación de 8 servicios especiales que fortalezcan y fomenten los programas académicos.</t>
  </si>
  <si>
    <t>04.36.3603.1300.3603019.200059.2.3.3.05.09.002.07</t>
  </si>
  <si>
    <t>5.Certificar los estudiantes que cumplan con los requisitos establecidos por la institución.</t>
  </si>
  <si>
    <t>YUMBO PRODUCTIVO</t>
  </si>
  <si>
    <t>Creemos en un Yumbo más productivo y competitivo</t>
  </si>
  <si>
    <t>Competencias para la Producción y la competitividad</t>
  </si>
  <si>
    <t>Número de personas en artes y oficios y emprendimiento, certificadas.</t>
  </si>
  <si>
    <t>1.Ofertar e implementar los programas de emprendimiento y formación continua en artes y oficios que establezca la institución.</t>
  </si>
  <si>
    <t>Aprovechamiento del sector productivo, el desarrollo humano y el emprendimiento del Municipio de Yumbo</t>
  </si>
  <si>
    <t>04.36.3603.1300.3603002.200055.2.3.4.02.04.002.03</t>
  </si>
  <si>
    <t>2.Realizar contratación de 9 facilitadores, capacitadores e instructores para garantizar la enseñanza de cada programa.</t>
  </si>
  <si>
    <r>
      <t xml:space="preserve">2. Se realizó la contratación de 9 facilitadores para garantizar la enseñanza. </t>
    </r>
    <r>
      <rPr>
        <b/>
        <sz val="10"/>
        <color theme="1"/>
        <rFont val="Arial"/>
        <family val="2"/>
      </rPr>
      <t>(100%)</t>
    </r>
  </si>
  <si>
    <t>3.Emitir la constancia de asistencia las personas que cumplan con los requisitos establecidos por la institución.</t>
  </si>
  <si>
    <t>Agencia Pública de Gestión y Colocación de Empleo, implementada.</t>
  </si>
  <si>
    <t>1.Atender los requerimientos del Ministerio del Trabajo para la aprobación de la Agencia Pública de Gestión y Colocación de Empleo.</t>
  </si>
  <si>
    <t>Implementación de la Agencia Pública de Gestión y Colocación de Empleo del municipio de Yumbo</t>
  </si>
  <si>
    <t>N.A</t>
  </si>
  <si>
    <t>La presente meta está a la espera de aprobación del Ministerio para iniciar el proyecto de inversión.</t>
  </si>
  <si>
    <r>
      <t xml:space="preserve">1. Se realizaron 2 ofertas académicas de los programas de formación en TLC de cada semestre. </t>
    </r>
    <r>
      <rPr>
        <b/>
        <sz val="10"/>
        <color theme="1"/>
        <rFont val="Arial"/>
        <family val="2"/>
      </rPr>
      <t>(100%)</t>
    </r>
    <r>
      <rPr>
        <sz val="10"/>
        <color theme="1"/>
        <rFont val="Arial"/>
        <family val="2"/>
      </rPr>
      <t xml:space="preserve">
2. Se han implementado 10 programas académicos según los requisitos para el primer y segundo semestre del año. </t>
    </r>
    <r>
      <rPr>
        <b/>
        <sz val="10"/>
        <color theme="1"/>
        <rFont val="Arial"/>
        <family val="2"/>
      </rPr>
      <t>(100%)</t>
    </r>
  </si>
  <si>
    <t>Publicaciones de oferta en Redes Sociales y Página Web.
SECOP I.
Acta de Certificación No. 300.01.13.01-2021</t>
  </si>
  <si>
    <t>TOTAL</t>
  </si>
  <si>
    <r>
      <t xml:space="preserve">2. Se realizó el contrato CPS No. 100.15.01-88-2021 para la supervisión y construcción del proceso contractual para llevar a cabo la adecuación y mejoramiento de los espacios con necesidades de infraestructura del IMETY. </t>
    </r>
    <r>
      <rPr>
        <b/>
        <sz val="10"/>
        <color theme="1"/>
        <rFont val="Arial"/>
        <family val="2"/>
      </rPr>
      <t>(100%)</t>
    </r>
  </si>
  <si>
    <r>
      <t xml:space="preserve">2. Se realizó la contratación de 24 instructores para formación para el trabajo en competencias laborales. </t>
    </r>
    <r>
      <rPr>
        <b/>
        <sz val="10"/>
        <color theme="1"/>
        <rFont val="Arial"/>
        <family val="2"/>
      </rPr>
      <t>(100%)</t>
    </r>
  </si>
  <si>
    <t>04.36.3603.1300.3603002.200055.2.3.3.05.09.002.03</t>
  </si>
  <si>
    <t>2021768920020-2</t>
  </si>
  <si>
    <t>04.36.3603.1300.3603013.200058.2.3.3.05.09.002.01</t>
  </si>
  <si>
    <t>CÓDIGO EJECUCIÓN PRESUPUESTAL  IMETY</t>
  </si>
  <si>
    <t>2.3.02.02.002.008.28 - Servicios de Ingienería</t>
  </si>
  <si>
    <t>APROBADO DEFINITIVO IMETY</t>
  </si>
  <si>
    <t xml:space="preserve"> 2.3.02.02.002.009.01 - Otros tipos de servicios educativos y formación n.c.p. </t>
  </si>
  <si>
    <t>04.36.3603.1300.3603011.200059.2.3.3.05.09.002.08</t>
  </si>
  <si>
    <t>2.3.02.02.002.008.12 - Otros servicios de gestion excepto</t>
  </si>
  <si>
    <t>PENDIENTE APROBACIÓN MINTRABAJO</t>
  </si>
  <si>
    <t>2021768920021-2</t>
  </si>
  <si>
    <t xml:space="preserve">2.3.02.02.002.008.20 - Otros Servicios de apoyo n.c.p. </t>
  </si>
  <si>
    <t xml:space="preserve">2.3.08.04.001 - Cuota de fiscalizacion y auditaje </t>
  </si>
  <si>
    <t>ADCIÓN I</t>
  </si>
  <si>
    <t>ADICIÓN II</t>
  </si>
  <si>
    <t>APROPIACIÓN DEFINITIVA</t>
  </si>
  <si>
    <r>
      <t xml:space="preserve">1. Pond: 20% = Se identificaron los programas curriculares. </t>
    </r>
    <r>
      <rPr>
        <b/>
        <sz val="10"/>
        <color theme="1"/>
        <rFont val="Arial"/>
        <family val="2"/>
      </rPr>
      <t>(100%)</t>
    </r>
    <r>
      <rPr>
        <sz val="10"/>
        <color theme="1"/>
        <rFont val="Arial"/>
        <family val="2"/>
      </rPr>
      <t xml:space="preserve">
2. Pond: 30% = Se realizó la contratación para el diseño de los programas identificados mediante el contrato No. 100.15.01.81-2021. </t>
    </r>
    <r>
      <rPr>
        <b/>
        <sz val="10"/>
        <color theme="1"/>
        <rFont val="Arial"/>
        <family val="2"/>
      </rPr>
      <t>(100%)</t>
    </r>
    <r>
      <rPr>
        <sz val="10"/>
        <color theme="1"/>
        <rFont val="Arial"/>
        <family val="2"/>
      </rPr>
      <t xml:space="preserve">
3. Pond: 50% = Se diseñaron los programas y fueron entregados, se presentaron por parte de la entidad, al SEMY para su aprobación, se espera pronta respuesta para su implementación. </t>
    </r>
    <r>
      <rPr>
        <b/>
        <sz val="10"/>
        <color theme="1"/>
        <rFont val="Arial"/>
        <family val="2"/>
      </rPr>
      <t>(80%)</t>
    </r>
  </si>
  <si>
    <r>
      <t xml:space="preserve">2.  Se realizó la orden de servicio a ICONTEC para presentar al IMETY en el mes de octubre para la certificación en las normas. Se atendió la auditoría de ICONTEC en las tres normas con opinión favorable del equipo auditor y se recibieron las tres certificaciones por parte del ente. </t>
    </r>
    <r>
      <rPr>
        <b/>
        <sz val="10"/>
        <color theme="1"/>
        <rFont val="Arial"/>
        <family val="2"/>
      </rPr>
      <t>(100%)</t>
    </r>
  </si>
  <si>
    <r>
      <t xml:space="preserve">5. A la fecha, 237 estudiantes fueron certificados oficialmente a través de las actas de certificación No. 300.01.13-01-2021 y No. 300.01.13-02-2021. </t>
    </r>
    <r>
      <rPr>
        <b/>
        <sz val="10"/>
        <color theme="1"/>
        <rFont val="Arial"/>
        <family val="2"/>
      </rPr>
      <t>(94.8%)</t>
    </r>
  </si>
  <si>
    <r>
      <t xml:space="preserve">1. Se ha ofertado a la fecha toda la oferta académica programada según calendario establecido en el programa de formación continua y emprendimiento. </t>
    </r>
    <r>
      <rPr>
        <b/>
        <sz val="10"/>
        <color theme="1"/>
        <rFont val="Arial"/>
        <family val="2"/>
      </rPr>
      <t>(100%)</t>
    </r>
  </si>
  <si>
    <r>
      <t xml:space="preserve">1. Se han atendido todos los requerimientos del Ministerio del Trabajo y se encuentra radicada la información en el Ministerio. El Director del IMETY, realizó visita al Ministro del Trabajo donde se dispuso un equipo especializado para revisar toda la documentación y acelerar el proceso, junto con el equipo se radicó nuevamente la documentación a través del software del Ministerio y se espera aprobación del mismo. </t>
    </r>
    <r>
      <rPr>
        <b/>
        <sz val="10"/>
        <color theme="1"/>
        <rFont val="Arial"/>
        <family val="2"/>
      </rPr>
      <t>(100%)</t>
    </r>
  </si>
  <si>
    <t>Radicado del Software de Min Trabajo.
Oficios del Min Trabajo.</t>
  </si>
  <si>
    <r>
      <t xml:space="preserve">3. Se emitieron 681 constancias de asistencia bajo las resoluciones No. 301.35.01-01-2021; No. 301.35.01-02-2021; y No. 301.35.01-03-2021. </t>
    </r>
    <r>
      <rPr>
        <b/>
        <sz val="10"/>
        <color theme="1"/>
        <rFont val="Arial"/>
        <family val="2"/>
      </rPr>
      <t>(161%)</t>
    </r>
  </si>
  <si>
    <t>Publicación de oferta en Redes Sociales y Páginas Web.
SECOP.
Acta de Certificación 1 , 2 y 3</t>
  </si>
  <si>
    <t>EJECUCIÓN IMETY TRIM IV</t>
  </si>
  <si>
    <t>ADICIÓN III (RA)</t>
  </si>
  <si>
    <t>2021768920020-3</t>
  </si>
  <si>
    <t>05.36.3602.1300.3603019.200058.2.3.2.02.02.009.36.01.01.11</t>
  </si>
  <si>
    <t>RA. 91119 - Otros servicios de la administración pública n.c.p.</t>
  </si>
  <si>
    <t>05.36.3602.1300.3603019.200058.2.3.2.02.02.009.36.01.01.12</t>
  </si>
  <si>
    <t>RA. SDO/2020 91119 - Otros servicios de la administración pública n.c.p.</t>
  </si>
  <si>
    <t>2021768920021-3</t>
  </si>
  <si>
    <t>05.36.3602.1300.3603019.200059.2.3.2.02.02.009.36.01.01.13</t>
  </si>
  <si>
    <t>RA SDO/2020 91119 -Otros servicios de la administración pública n.c.p.</t>
  </si>
  <si>
    <t>2.3.02.02.002.005.02 - Servicios Generales de Construccion</t>
  </si>
  <si>
    <t>2.3.02.02.002.005.03 - Servicios Generales de Construccion</t>
  </si>
  <si>
    <t>2.3.02.01.001.003.03 - Maquinaria de oficina, contabilidad e informatica</t>
  </si>
  <si>
    <t>2.3.02.01.001.004.01.01.01 - Asientos</t>
  </si>
  <si>
    <t>2.3.02.01.001.004.01.01.04 - Otros muebles N.C.P.</t>
  </si>
  <si>
    <t>TOTAL APROBADO IMETY</t>
  </si>
  <si>
    <t>TOTAL EJECUTADO IMETY</t>
  </si>
  <si>
    <t>2.3.02.02.002.006.01 - Servicios Públicos</t>
  </si>
  <si>
    <t>2.3.02.02.002.008 - Servicios Prestados a las empresas</t>
  </si>
  <si>
    <t>2.3.02.02.002.009 - Servicios para la comunidad, soiales y personales</t>
  </si>
  <si>
    <t>2.3.02.01.001.003 - Maquinaria paa usos especiales</t>
  </si>
  <si>
    <t>2.3.02.01.001.004.01.01 - Muebles</t>
  </si>
  <si>
    <r>
      <t xml:space="preserve">4. Se realizaron 7 contratos: </t>
    </r>
    <r>
      <rPr>
        <b/>
        <sz val="10"/>
        <color theme="1"/>
        <rFont val="Arial"/>
        <family val="2"/>
      </rPr>
      <t>(100%)</t>
    </r>
    <r>
      <rPr>
        <sz val="10"/>
        <color theme="1"/>
        <rFont val="Arial"/>
        <family val="2"/>
      </rPr>
      <t xml:space="preserve">
- 100.15.01.79-2021 para el desarrollo de dos estrategias educativas para el fomento de los programas de formación.
- LP-IMETY-01-2021 para el servicio de vigilancia de las sedes del IMETY
- 100.15.01.72-2021 para el servicio de administración de las redes cibernéticas y periféricos del IMETY.
- 100.15.01.81-2021 para el servicio y administración del control, expedientes y registros documentales.
- 100.15.01.83-2021 para el servicio de formación en pedagogía para instructores.
- MC-IMETY-05-2021 para la administración de las condiciones ambientales para la prestación de los programas
- MC -IMETY-06-2021 para la administración de los equipos del ambiente de aprendizaje de la cocina.
- SAMC-IMETY-02-2021 para la adquisición de elementos necesarios para el correcto desarrollo y fomento de los programas de formación para el trabajo.</t>
    </r>
  </si>
  <si>
    <r>
      <t xml:space="preserve">1. Se realizó el contrato SAMC-IMETY-01-2021 el cual fue adjudicado y se realizaron las adecuaciones y mantenimiento de 22 espacios con necesidades. </t>
    </r>
    <r>
      <rPr>
        <b/>
        <sz val="10"/>
        <color theme="1"/>
        <rFont val="Arial"/>
        <family val="2"/>
      </rPr>
      <t xml:space="preserve">(100%)
</t>
    </r>
    <r>
      <rPr>
        <sz val="10"/>
        <color theme="1"/>
        <rFont val="Arial"/>
        <family val="2"/>
      </rPr>
      <t xml:space="preserve">
Adicionalmente se dispuso del recurso financiero para la dotación necesaria para los ambientes adecuados, según requerimientos internos de los procesos, la cual se ejecutó a través del proceso de contratación SAMC-IMETY-02-2021</t>
    </r>
  </si>
  <si>
    <t>La ejecución está prevista para realizar en la vigencia 2022.</t>
  </si>
  <si>
    <t>EJECUCION IV TRIMESTRE DE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</si>
</sst>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XDR&quot;* #,##0.00_-;\-&quot;XDR&quot;* #,##0.00_-;_-&quot;XDR&quot;* &quot;-&quot;??_-;_-@_-"/>
    <numFmt numFmtId="165" formatCode="d\-m;@"/>
    <numFmt numFmtId="166" formatCode="0.0%"/>
    <numFmt numFmtId="167" formatCode="_-[$$-240A]\ * #,##0.00_-;\-[$$-240A]\ * #,##0.00_-;_-[$$-240A]\ * &quot;-&quot;??_-;_-@_-"/>
    <numFmt numFmtId="168" formatCode="0.0"/>
  </numFmts>
  <fonts count="12"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10"/>
      <color theme="1"/>
      <name val="Arial"/>
      <family val="2"/>
    </font>
    <font>
      <b/>
      <sz val="10"/>
      <color rgb="FF000000"/>
      <name val="Arial"/>
      <family val="2"/>
    </font>
    <font>
      <sz val="10"/>
      <name val="Arial"/>
      <family val="2"/>
    </font>
    <font>
      <b/>
      <sz val="10"/>
      <name val="Arial"/>
      <family val="2"/>
    </font>
    <font>
      <b/>
      <sz val="8"/>
      <color theme="0"/>
      <name val="Arial"/>
      <family val="2"/>
    </font>
    <font>
      <sz val="10"/>
      <color rgb="FF000000"/>
      <name val="Arial"/>
      <family val="2"/>
    </font>
    <font>
      <sz val="8"/>
      <name val="Calibri"/>
      <family val="2"/>
      <scheme val="minor"/>
    </font>
    <font>
      <b/>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6" fillId="0" borderId="0"/>
    <xf numFmtId="164" fontId="1" fillId="0" borderId="0" applyFont="0" applyFill="0" applyBorder="0" applyAlignment="0" applyProtection="0"/>
  </cellStyleXfs>
  <cellXfs count="326">
    <xf numFmtId="0" fontId="0" fillId="0" borderId="0" xfId="0"/>
    <xf numFmtId="0" fontId="7" fillId="4" borderId="4" xfId="2" applyFont="1" applyFill="1" applyBorder="1" applyAlignment="1" applyProtection="1">
      <alignment horizontal="center" vertical="center" wrapText="1"/>
      <protection locked="0"/>
    </xf>
    <xf numFmtId="9" fontId="7" fillId="4" borderId="4" xfId="1" applyNumberFormat="1"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9" fontId="7" fillId="4" borderId="4" xfId="1"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6" fillId="4" borderId="4" xfId="0" applyFont="1" applyFill="1" applyBorder="1" applyAlignment="1" applyProtection="1">
      <alignment vertical="center" wrapText="1"/>
      <protection locked="0"/>
    </xf>
    <xf numFmtId="0" fontId="7" fillId="4" borderId="4" xfId="0" applyFont="1" applyFill="1" applyBorder="1" applyAlignment="1" applyProtection="1">
      <alignment vertical="center" wrapText="1"/>
      <protection locked="0"/>
    </xf>
    <xf numFmtId="0" fontId="6" fillId="4" borderId="4" xfId="0" applyFont="1" applyFill="1" applyBorder="1" applyAlignment="1" applyProtection="1">
      <alignment horizontal="center" vertical="center" wrapText="1"/>
      <protection locked="0"/>
    </xf>
    <xf numFmtId="44" fontId="6" fillId="4" borderId="4" xfId="0" applyNumberFormat="1" applyFont="1" applyFill="1" applyBorder="1" applyAlignment="1" applyProtection="1">
      <alignment horizontal="center" vertical="center" wrapText="1"/>
      <protection locked="0"/>
    </xf>
    <xf numFmtId="9" fontId="6" fillId="4" borderId="4" xfId="1" applyFont="1" applyFill="1" applyBorder="1" applyAlignment="1" applyProtection="1">
      <alignment horizontal="center" vertical="center" wrapText="1"/>
      <protection locked="0"/>
    </xf>
    <xf numFmtId="0" fontId="2" fillId="0" borderId="0" xfId="0" applyFont="1" applyProtection="1">
      <protection locked="0"/>
    </xf>
    <xf numFmtId="0" fontId="3" fillId="2" borderId="1" xfId="0" applyFont="1" applyFill="1" applyBorder="1" applyAlignment="1" applyProtection="1">
      <protection locked="0"/>
    </xf>
    <xf numFmtId="0" fontId="8" fillId="4" borderId="0" xfId="0" applyFont="1" applyFill="1" applyAlignment="1" applyProtection="1">
      <alignment horizontal="left" vertical="center"/>
      <protection locked="0"/>
    </xf>
    <xf numFmtId="0" fontId="4" fillId="4"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left" vertical="center" wrapText="1"/>
      <protection locked="0"/>
    </xf>
    <xf numFmtId="0" fontId="5" fillId="4" borderId="7"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Fill="1" applyAlignment="1" applyProtection="1">
      <alignment vertical="center"/>
      <protection locked="0"/>
    </xf>
    <xf numFmtId="9" fontId="2" fillId="0" borderId="0" xfId="1" applyNumberFormat="1" applyFont="1" applyAlignment="1" applyProtection="1">
      <alignment vertical="center"/>
      <protection locked="0"/>
    </xf>
    <xf numFmtId="9" fontId="2" fillId="0" borderId="0" xfId="1" applyNumberFormat="1" applyFont="1" applyAlignment="1" applyProtection="1">
      <alignment horizontal="center" vertical="center"/>
      <protection locked="0"/>
    </xf>
    <xf numFmtId="9" fontId="2" fillId="0" borderId="0" xfId="1" applyFont="1" applyAlignment="1" applyProtection="1">
      <alignment horizontal="center" vertical="center"/>
      <protection locked="0"/>
    </xf>
    <xf numFmtId="44" fontId="2" fillId="0" borderId="0" xfId="0" applyNumberFormat="1" applyFont="1" applyAlignment="1" applyProtection="1">
      <alignment vertical="center"/>
      <protection locked="0"/>
    </xf>
    <xf numFmtId="9" fontId="2" fillId="0" borderId="0" xfId="1" applyFont="1" applyAlignment="1" applyProtection="1">
      <alignment vertical="center"/>
      <protection locked="0"/>
    </xf>
    <xf numFmtId="0" fontId="2" fillId="0" borderId="0" xfId="0" applyFont="1" applyAlignment="1" applyProtection="1">
      <alignment wrapText="1"/>
      <protection locked="0"/>
    </xf>
    <xf numFmtId="0" fontId="2" fillId="0" borderId="18" xfId="0" applyFont="1" applyFill="1" applyBorder="1" applyAlignment="1" applyProtection="1">
      <alignment horizontal="center" vertical="center" wrapText="1"/>
    </xf>
    <xf numFmtId="0" fontId="2" fillId="0" borderId="0" xfId="0" applyFont="1" applyBorder="1" applyAlignment="1" applyProtection="1">
      <alignment vertical="center"/>
      <protection locked="0"/>
    </xf>
    <xf numFmtId="9" fontId="7" fillId="3" borderId="6" xfId="1" applyFont="1" applyFill="1" applyBorder="1" applyAlignment="1" applyProtection="1">
      <alignment horizontal="center" vertical="center" wrapText="1"/>
      <protection locked="0"/>
    </xf>
    <xf numFmtId="9" fontId="7" fillId="4" borderId="23" xfId="1"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165" fontId="6" fillId="4" borderId="3" xfId="0" applyNumberFormat="1" applyFont="1" applyFill="1" applyBorder="1" applyAlignment="1" applyProtection="1">
      <alignment horizontal="center" vertical="center" wrapText="1"/>
      <protection locked="0"/>
    </xf>
    <xf numFmtId="9" fontId="7" fillId="3" borderId="30" xfId="1" applyFont="1" applyFill="1" applyBorder="1" applyAlignment="1" applyProtection="1">
      <alignment horizontal="center" vertical="center" wrapText="1"/>
      <protection locked="0"/>
    </xf>
    <xf numFmtId="9" fontId="7" fillId="4" borderId="31" xfId="1" applyFont="1" applyFill="1" applyBorder="1" applyAlignment="1" applyProtection="1">
      <alignment horizontal="center" vertical="center" wrapText="1"/>
      <protection locked="0"/>
    </xf>
    <xf numFmtId="0" fontId="2" fillId="0" borderId="0" xfId="0" applyFont="1" applyFill="1" applyProtection="1">
      <protection locked="0"/>
    </xf>
    <xf numFmtId="0" fontId="2" fillId="0" borderId="11" xfId="0" applyFont="1" applyFill="1" applyBorder="1" applyAlignment="1" applyProtection="1">
      <alignment vertical="center" wrapText="1"/>
      <protection locked="0"/>
    </xf>
    <xf numFmtId="9" fontId="2" fillId="0" borderId="11" xfId="1" applyNumberFormat="1" applyFont="1"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9" fontId="2" fillId="0" borderId="24" xfId="1" applyFont="1" applyFill="1" applyBorder="1" applyAlignment="1" applyProtection="1">
      <alignment horizontal="center" vertical="center" wrapText="1"/>
      <protection locked="0"/>
    </xf>
    <xf numFmtId="166" fontId="2" fillId="0" borderId="30" xfId="1" applyNumberFormat="1" applyFont="1" applyFill="1" applyBorder="1" applyAlignment="1" applyProtection="1">
      <alignment horizontal="center" vertical="center" wrapText="1"/>
      <protection locked="0"/>
    </xf>
    <xf numFmtId="14" fontId="2" fillId="0" borderId="27" xfId="0" applyNumberFormat="1" applyFont="1" applyFill="1" applyBorder="1" applyAlignment="1" applyProtection="1">
      <alignment horizontal="center" vertical="center" wrapText="1"/>
      <protection locked="0"/>
    </xf>
    <xf numFmtId="1" fontId="2" fillId="0" borderId="11"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wrapText="1"/>
      <protection locked="0"/>
    </xf>
    <xf numFmtId="0" fontId="2" fillId="0" borderId="15" xfId="0" applyFont="1" applyFill="1" applyBorder="1" applyAlignment="1" applyProtection="1">
      <alignment vertical="center" wrapText="1"/>
      <protection locked="0"/>
    </xf>
    <xf numFmtId="9" fontId="2" fillId="0" borderId="15" xfId="1" applyNumberFormat="1" applyFont="1" applyFill="1" applyBorder="1" applyAlignment="1" applyProtection="1">
      <alignment horizontal="center" vertical="center" wrapText="1"/>
      <protection locked="0"/>
    </xf>
    <xf numFmtId="9" fontId="2" fillId="0" borderId="15" xfId="1" applyFont="1" applyFill="1" applyBorder="1" applyAlignment="1" applyProtection="1">
      <alignment horizontal="center" vertical="center" wrapText="1"/>
    </xf>
    <xf numFmtId="9" fontId="2" fillId="0" borderId="25" xfId="1" applyFont="1" applyFill="1" applyBorder="1" applyAlignment="1" applyProtection="1">
      <alignment horizontal="center" vertical="center" wrapText="1"/>
      <protection locked="0"/>
    </xf>
    <xf numFmtId="14" fontId="2" fillId="0" borderId="28" xfId="0" applyNumberFormat="1"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2" fillId="0" borderId="18" xfId="0" applyFont="1" applyFill="1" applyBorder="1" applyAlignment="1" applyProtection="1">
      <alignment wrapText="1"/>
      <protection locked="0"/>
    </xf>
    <xf numFmtId="0" fontId="2" fillId="0" borderId="18"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center" vertical="center" wrapText="1"/>
      <protection locked="0"/>
    </xf>
    <xf numFmtId="0" fontId="2" fillId="0" borderId="19" xfId="0" applyFont="1" applyFill="1" applyBorder="1" applyAlignment="1" applyProtection="1">
      <alignment vertical="center" wrapText="1"/>
      <protection locked="0"/>
    </xf>
    <xf numFmtId="166" fontId="2" fillId="0" borderId="25"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9" fontId="2" fillId="0" borderId="1" xfId="1" applyNumberFormat="1" applyFont="1"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xf>
    <xf numFmtId="9" fontId="2" fillId="0" borderId="6" xfId="1" applyFont="1" applyFill="1" applyBorder="1" applyAlignment="1" applyProtection="1">
      <alignment horizontal="center" vertical="center" wrapText="1"/>
      <protection locked="0"/>
    </xf>
    <xf numFmtId="14" fontId="2" fillId="0" borderId="3" xfId="0" applyNumberFormat="1" applyFont="1" applyFill="1" applyBorder="1" applyAlignment="1" applyProtection="1">
      <alignment horizontal="center" vertical="center" wrapText="1"/>
      <protection locked="0"/>
    </xf>
    <xf numFmtId="166" fontId="2" fillId="0" borderId="1" xfId="1" applyNumberFormat="1" applyFont="1" applyFill="1" applyBorder="1" applyAlignment="1" applyProtection="1">
      <alignment horizontal="center" vertical="center" wrapText="1"/>
    </xf>
    <xf numFmtId="166" fontId="2" fillId="0" borderId="6" xfId="1" applyNumberFormat="1" applyFont="1" applyFill="1" applyBorder="1" applyAlignment="1" applyProtection="1">
      <alignment horizontal="center" vertical="center" wrapText="1"/>
      <protection locked="0"/>
    </xf>
    <xf numFmtId="9" fontId="2" fillId="0" borderId="15" xfId="1" applyNumberFormat="1" applyFont="1" applyFill="1" applyBorder="1" applyAlignment="1" applyProtection="1">
      <alignment horizontal="center" vertical="center" wrapText="1"/>
    </xf>
    <xf numFmtId="0" fontId="4" fillId="0" borderId="17" xfId="0" applyFont="1" applyFill="1" applyBorder="1" applyAlignment="1" applyProtection="1">
      <alignment vertical="center" wrapText="1"/>
      <protection locked="0"/>
    </xf>
    <xf numFmtId="0" fontId="9" fillId="0" borderId="18"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center" vertical="center" wrapText="1"/>
      <protection locked="0"/>
    </xf>
    <xf numFmtId="2" fontId="9" fillId="0" borderId="18" xfId="0" applyNumberFormat="1" applyFont="1" applyFill="1" applyBorder="1" applyAlignment="1" applyProtection="1">
      <alignment horizontal="center" vertical="center" wrapText="1"/>
      <protection locked="0"/>
    </xf>
    <xf numFmtId="166" fontId="2" fillId="0" borderId="18" xfId="1" applyNumberFormat="1" applyFont="1" applyFill="1" applyBorder="1" applyAlignment="1" applyProtection="1">
      <alignment horizontal="center" vertical="center" wrapText="1"/>
    </xf>
    <xf numFmtId="9" fontId="2" fillId="0" borderId="18" xfId="1" applyNumberFormat="1" applyFont="1" applyFill="1" applyBorder="1" applyAlignment="1" applyProtection="1">
      <alignment horizontal="center" vertical="center" wrapText="1"/>
    </xf>
    <xf numFmtId="0" fontId="2" fillId="0" borderId="18" xfId="0" applyFont="1" applyFill="1" applyBorder="1" applyAlignment="1" applyProtection="1">
      <alignment vertical="center" wrapText="1"/>
      <protection locked="0"/>
    </xf>
    <xf numFmtId="9" fontId="2" fillId="0" borderId="18" xfId="1" applyNumberFormat="1" applyFont="1" applyFill="1" applyBorder="1" applyAlignment="1" applyProtection="1">
      <alignment horizontal="center" vertical="center" wrapText="1"/>
      <protection locked="0"/>
    </xf>
    <xf numFmtId="9" fontId="2" fillId="0" borderId="18" xfId="1" applyFont="1" applyFill="1" applyBorder="1" applyAlignment="1" applyProtection="1">
      <alignment horizontal="center" vertical="center" wrapText="1"/>
    </xf>
    <xf numFmtId="9" fontId="2" fillId="0" borderId="26" xfId="1" applyFont="1" applyFill="1" applyBorder="1" applyAlignment="1" applyProtection="1">
      <alignment horizontal="center" vertical="center" wrapText="1"/>
      <protection locked="0"/>
    </xf>
    <xf numFmtId="166" fontId="2" fillId="0" borderId="22" xfId="1" applyNumberFormat="1" applyFont="1" applyFill="1" applyBorder="1" applyAlignment="1" applyProtection="1">
      <alignment horizontal="center" vertical="center" wrapText="1"/>
      <protection locked="0"/>
    </xf>
    <xf numFmtId="14" fontId="2" fillId="0" borderId="29"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vertical="center" wrapText="1"/>
      <protection locked="0"/>
    </xf>
    <xf numFmtId="167" fontId="2" fillId="0" borderId="14" xfId="3" applyNumberFormat="1" applyFont="1" applyFill="1" applyBorder="1" applyAlignment="1" applyProtection="1">
      <alignment vertical="center" wrapText="1"/>
      <protection locked="0"/>
    </xf>
    <xf numFmtId="167" fontId="2" fillId="0" borderId="11" xfId="3" applyNumberFormat="1"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167" fontId="2" fillId="0" borderId="1" xfId="3" applyNumberFormat="1" applyFont="1" applyFill="1" applyBorder="1" applyAlignment="1" applyProtection="1">
      <alignment vertical="center" wrapText="1"/>
      <protection locked="0"/>
    </xf>
    <xf numFmtId="9" fontId="2" fillId="5" borderId="15" xfId="1" applyFont="1" applyFill="1" applyBorder="1" applyAlignment="1" applyProtection="1">
      <alignment horizontal="center" vertical="center" wrapText="1"/>
      <protection locked="0"/>
    </xf>
    <xf numFmtId="9" fontId="2" fillId="5" borderId="18" xfId="1" applyFont="1" applyFill="1" applyBorder="1" applyAlignment="1" applyProtection="1">
      <alignment horizontal="center" vertical="center" wrapText="1"/>
      <protection locked="0"/>
    </xf>
    <xf numFmtId="9" fontId="2" fillId="5" borderId="11" xfId="1" applyFont="1" applyFill="1" applyBorder="1" applyAlignment="1" applyProtection="1">
      <alignment horizontal="center" vertical="center" wrapText="1"/>
      <protection locked="0"/>
    </xf>
    <xf numFmtId="44" fontId="2" fillId="5" borderId="11" xfId="0" applyNumberFormat="1" applyFont="1" applyFill="1" applyBorder="1" applyAlignment="1" applyProtection="1">
      <alignment horizontal="center" vertical="center" wrapText="1"/>
      <protection locked="0"/>
    </xf>
    <xf numFmtId="166" fontId="2" fillId="5" borderId="11" xfId="1" applyNumberFormat="1" applyFont="1" applyFill="1" applyBorder="1" applyAlignment="1" applyProtection="1">
      <alignment horizontal="center" vertical="center" wrapText="1"/>
      <protection locked="0"/>
    </xf>
    <xf numFmtId="44" fontId="2" fillId="5" borderId="15" xfId="0" applyNumberFormat="1" applyFont="1" applyFill="1" applyBorder="1" applyAlignment="1" applyProtection="1">
      <alignment horizontal="center" vertical="center" wrapText="1"/>
      <protection locked="0"/>
    </xf>
    <xf numFmtId="44" fontId="2" fillId="5" borderId="18" xfId="0" applyNumberFormat="1" applyFont="1" applyFill="1" applyBorder="1" applyAlignment="1" applyProtection="1">
      <alignment horizontal="center" vertical="center" wrapText="1"/>
      <protection locked="0"/>
    </xf>
    <xf numFmtId="44" fontId="2" fillId="5" borderId="1" xfId="0" applyNumberFormat="1" applyFont="1" applyFill="1" applyBorder="1" applyAlignment="1" applyProtection="1">
      <alignment horizontal="center" vertical="center" wrapText="1"/>
      <protection locked="0"/>
    </xf>
    <xf numFmtId="9" fontId="2" fillId="6" borderId="15" xfId="1" applyFont="1" applyFill="1" applyBorder="1" applyAlignment="1" applyProtection="1">
      <alignment horizontal="center" vertical="center" wrapText="1"/>
      <protection locked="0"/>
    </xf>
    <xf numFmtId="167" fontId="2" fillId="6" borderId="15" xfId="1" applyNumberFormat="1" applyFont="1" applyFill="1" applyBorder="1" applyAlignment="1" applyProtection="1">
      <alignment horizontal="center" vertical="center" wrapText="1"/>
      <protection locked="0"/>
    </xf>
    <xf numFmtId="44" fontId="2" fillId="6" borderId="15" xfId="0" applyNumberFormat="1" applyFont="1" applyFill="1" applyBorder="1" applyAlignment="1" applyProtection="1">
      <alignment horizontal="center" vertical="center" wrapText="1"/>
      <protection locked="0"/>
    </xf>
    <xf numFmtId="9" fontId="2" fillId="6" borderId="18" xfId="1" applyFont="1" applyFill="1" applyBorder="1" applyAlignment="1" applyProtection="1">
      <alignment horizontal="center" vertical="center" wrapText="1"/>
      <protection locked="0"/>
    </xf>
    <xf numFmtId="167" fontId="2" fillId="6" borderId="18" xfId="1" applyNumberFormat="1" applyFont="1" applyFill="1" applyBorder="1" applyAlignment="1" applyProtection="1">
      <alignment horizontal="center" vertical="center" wrapText="1"/>
      <protection locked="0"/>
    </xf>
    <xf numFmtId="9" fontId="2" fillId="6" borderId="11" xfId="1" applyFont="1" applyFill="1" applyBorder="1" applyAlignment="1" applyProtection="1">
      <alignment horizontal="center" vertical="center" wrapText="1"/>
      <protection locked="0"/>
    </xf>
    <xf numFmtId="167" fontId="2" fillId="6" borderId="11" xfId="1" applyNumberFormat="1" applyFont="1" applyFill="1" applyBorder="1" applyAlignment="1" applyProtection="1">
      <alignment horizontal="center" vertical="center" wrapText="1"/>
      <protection locked="0"/>
    </xf>
    <xf numFmtId="44" fontId="2" fillId="6" borderId="11" xfId="0" applyNumberFormat="1" applyFont="1" applyFill="1" applyBorder="1" applyAlignment="1" applyProtection="1">
      <alignment horizontal="center" vertical="center" wrapText="1"/>
      <protection locked="0"/>
    </xf>
    <xf numFmtId="167" fontId="2" fillId="6" borderId="1" xfId="1" applyNumberFormat="1" applyFont="1" applyFill="1" applyBorder="1" applyAlignment="1" applyProtection="1">
      <alignment horizontal="center" vertical="center" wrapText="1"/>
      <protection locked="0"/>
    </xf>
    <xf numFmtId="44" fontId="2" fillId="6" borderId="18" xfId="0" applyNumberFormat="1" applyFont="1" applyFill="1" applyBorder="1" applyAlignment="1" applyProtection="1">
      <alignment horizontal="center" vertical="center" wrapText="1"/>
      <protection locked="0"/>
    </xf>
    <xf numFmtId="9" fontId="2" fillId="2" borderId="15" xfId="1" applyFont="1" applyFill="1" applyBorder="1" applyAlignment="1" applyProtection="1">
      <alignment horizontal="center" vertical="center" wrapText="1"/>
      <protection locked="0"/>
    </xf>
    <xf numFmtId="44" fontId="2" fillId="6" borderId="14" xfId="0" applyNumberFormat="1" applyFont="1" applyFill="1" applyBorder="1" applyAlignment="1" applyProtection="1">
      <alignment vertical="center" wrapText="1"/>
      <protection locked="0"/>
    </xf>
    <xf numFmtId="44" fontId="2" fillId="6" borderId="1" xfId="0" applyNumberFormat="1" applyFont="1" applyFill="1" applyBorder="1" applyAlignment="1" applyProtection="1">
      <alignment vertical="center" wrapText="1"/>
      <protection locked="0"/>
    </xf>
    <xf numFmtId="167" fontId="2" fillId="6" borderId="1" xfId="1" applyNumberFormat="1" applyFont="1" applyFill="1" applyBorder="1" applyAlignment="1" applyProtection="1">
      <alignment vertical="center" wrapText="1"/>
      <protection locked="0"/>
    </xf>
    <xf numFmtId="9" fontId="2" fillId="6" borderId="14" xfId="1" applyFont="1" applyFill="1" applyBorder="1" applyAlignment="1" applyProtection="1">
      <alignment vertical="center" wrapText="1"/>
      <protection locked="0"/>
    </xf>
    <xf numFmtId="9" fontId="2" fillId="6" borderId="1" xfId="1" applyFont="1" applyFill="1" applyBorder="1" applyAlignment="1" applyProtection="1">
      <alignment horizontal="center" vertical="center" wrapText="1"/>
      <protection locked="0"/>
    </xf>
    <xf numFmtId="0" fontId="2" fillId="0" borderId="14" xfId="0" quotePrefix="1" applyFont="1" applyFill="1" applyBorder="1" applyAlignment="1" applyProtection="1">
      <alignment horizontal="center" vertical="center" wrapText="1"/>
      <protection locked="0"/>
    </xf>
    <xf numFmtId="44" fontId="2" fillId="5" borderId="14" xfId="0" applyNumberFormat="1" applyFont="1" applyFill="1" applyBorder="1" applyAlignment="1" applyProtection="1">
      <alignment horizontal="center" vertical="center" wrapText="1"/>
      <protection locked="0"/>
    </xf>
    <xf numFmtId="167" fontId="2" fillId="6" borderId="14" xfId="1"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9" fontId="2" fillId="5" borderId="10" xfId="1"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44" fontId="2" fillId="5" borderId="8" xfId="0" applyNumberFormat="1" applyFont="1" applyFill="1" applyBorder="1" applyAlignment="1" applyProtection="1">
      <alignment horizontal="center" vertical="center" wrapText="1"/>
      <protection locked="0"/>
    </xf>
    <xf numFmtId="44" fontId="7"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9" fontId="7" fillId="3" borderId="1" xfId="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9" fontId="2" fillId="2" borderId="11" xfId="1" applyFont="1" applyFill="1" applyBorder="1" applyAlignment="1" applyProtection="1">
      <alignment horizontal="center" vertical="center" wrapText="1"/>
      <protection locked="0"/>
    </xf>
    <xf numFmtId="166" fontId="2" fillId="2" borderId="15" xfId="1" applyNumberFormat="1" applyFont="1" applyFill="1" applyBorder="1" applyAlignment="1" applyProtection="1">
      <alignment horizontal="center" vertical="center" wrapText="1"/>
      <protection locked="0"/>
    </xf>
    <xf numFmtId="9" fontId="2" fillId="2" borderId="1" xfId="1" applyFont="1" applyFill="1" applyBorder="1" applyAlignment="1" applyProtection="1">
      <alignment horizontal="center" vertical="center" wrapText="1"/>
      <protection locked="0"/>
    </xf>
    <xf numFmtId="166" fontId="2" fillId="2" borderId="1" xfId="1" applyNumberFormat="1" applyFont="1" applyFill="1" applyBorder="1" applyAlignment="1" applyProtection="1">
      <alignment horizontal="center" vertical="center" wrapText="1"/>
      <protection locked="0"/>
    </xf>
    <xf numFmtId="9" fontId="2" fillId="2" borderId="18" xfId="1" applyFont="1" applyFill="1" applyBorder="1" applyAlignment="1" applyProtection="1">
      <alignment horizontal="center" vertical="center" wrapText="1"/>
      <protection locked="0"/>
    </xf>
    <xf numFmtId="9" fontId="2" fillId="5" borderId="1" xfId="1" applyFont="1" applyFill="1" applyBorder="1" applyAlignment="1" applyProtection="1">
      <alignment horizontal="center" vertical="center" wrapText="1"/>
      <protection locked="0"/>
    </xf>
    <xf numFmtId="1" fontId="2" fillId="0" borderId="11" xfId="0" applyNumberFormat="1" applyFont="1" applyFill="1" applyBorder="1" applyAlignment="1" applyProtection="1">
      <alignment horizontal="center" vertical="center" wrapText="1"/>
      <protection locked="0"/>
    </xf>
    <xf numFmtId="167" fontId="2" fillId="5" borderId="11" xfId="3" applyNumberFormat="1" applyFont="1" applyFill="1" applyBorder="1" applyAlignment="1" applyProtection="1">
      <alignment horizontal="center" vertical="center" wrapText="1"/>
      <protection locked="0"/>
    </xf>
    <xf numFmtId="167" fontId="2" fillId="6" borderId="7" xfId="1" applyNumberFormat="1" applyFont="1" applyFill="1" applyBorder="1" applyAlignment="1" applyProtection="1">
      <alignment vertical="center" wrapText="1"/>
      <protection locked="0"/>
    </xf>
    <xf numFmtId="167" fontId="2" fillId="6" borderId="8" xfId="1" applyNumberFormat="1" applyFont="1" applyFill="1" applyBorder="1" applyAlignment="1" applyProtection="1">
      <alignment vertical="center" wrapText="1"/>
      <protection locked="0"/>
    </xf>
    <xf numFmtId="166" fontId="2" fillId="6" borderId="11" xfId="1" applyNumberFormat="1" applyFont="1" applyFill="1" applyBorder="1" applyAlignment="1" applyProtection="1">
      <alignment vertical="center" wrapText="1"/>
      <protection locked="0"/>
    </xf>
    <xf numFmtId="166" fontId="2" fillId="6" borderId="1" xfId="1" applyNumberFormat="1" applyFont="1" applyFill="1" applyBorder="1" applyAlignment="1" applyProtection="1">
      <alignment vertical="center" wrapText="1"/>
      <protection locked="0"/>
    </xf>
    <xf numFmtId="44" fontId="2" fillId="6" borderId="7" xfId="0" applyNumberFormat="1" applyFont="1" applyFill="1" applyBorder="1" applyAlignment="1" applyProtection="1">
      <alignment vertical="center" wrapText="1"/>
      <protection locked="0"/>
    </xf>
    <xf numFmtId="44" fontId="2" fillId="6" borderId="8" xfId="0" applyNumberFormat="1" applyFont="1" applyFill="1" applyBorder="1" applyAlignment="1" applyProtection="1">
      <alignment vertical="center" wrapText="1"/>
      <protection locked="0"/>
    </xf>
    <xf numFmtId="44" fontId="2" fillId="6" borderId="11" xfId="0" applyNumberFormat="1" applyFont="1" applyFill="1" applyBorder="1" applyAlignment="1" applyProtection="1">
      <alignment vertical="center" wrapText="1"/>
      <protection locked="0"/>
    </xf>
    <xf numFmtId="167" fontId="2" fillId="6" borderId="11" xfId="1" applyNumberFormat="1" applyFont="1" applyFill="1" applyBorder="1" applyAlignment="1" applyProtection="1">
      <alignment vertical="center" wrapText="1"/>
      <protection locked="0"/>
    </xf>
    <xf numFmtId="1" fontId="2" fillId="0" borderId="7" xfId="0" applyNumberFormat="1" applyFont="1" applyFill="1" applyBorder="1" applyAlignment="1" applyProtection="1">
      <alignment horizontal="center" vertical="center"/>
      <protection locked="0"/>
    </xf>
    <xf numFmtId="9" fontId="2" fillId="6" borderId="8" xfId="1" applyFont="1" applyFill="1" applyBorder="1" applyAlignment="1" applyProtection="1">
      <alignment vertical="center" wrapText="1"/>
      <protection locked="0"/>
    </xf>
    <xf numFmtId="166" fontId="2" fillId="6" borderId="11" xfId="1" applyNumberFormat="1" applyFont="1" applyFill="1" applyBorder="1" applyAlignment="1" applyProtection="1">
      <alignment horizontal="left" vertical="center" wrapText="1"/>
      <protection locked="0"/>
    </xf>
    <xf numFmtId="166" fontId="2" fillId="6" borderId="8" xfId="1" applyNumberFormat="1" applyFont="1" applyFill="1" applyBorder="1" applyAlignment="1" applyProtection="1">
      <alignment horizontal="left" vertical="center" wrapText="1"/>
      <protection locked="0"/>
    </xf>
    <xf numFmtId="166" fontId="2" fillId="6" borderId="1" xfId="1" applyNumberFormat="1" applyFont="1" applyFill="1" applyBorder="1" applyAlignment="1" applyProtection="1">
      <alignment horizontal="left" vertical="center" wrapText="1"/>
      <protection locked="0"/>
    </xf>
    <xf numFmtId="166" fontId="2" fillId="6" borderId="7" xfId="1" applyNumberFormat="1" applyFont="1" applyFill="1" applyBorder="1" applyAlignment="1" applyProtection="1">
      <alignment horizontal="left" vertical="center" wrapText="1"/>
      <protection locked="0"/>
    </xf>
    <xf numFmtId="9" fontId="2" fillId="6" borderId="15" xfId="1" applyFont="1" applyFill="1" applyBorder="1" applyAlignment="1" applyProtection="1">
      <alignment horizontal="left" vertical="center" wrapText="1"/>
      <protection locked="0"/>
    </xf>
    <xf numFmtId="9" fontId="2" fillId="6" borderId="11" xfId="1" applyFont="1" applyFill="1" applyBorder="1" applyAlignment="1" applyProtection="1">
      <alignment vertical="center" wrapText="1"/>
      <protection locked="0"/>
    </xf>
    <xf numFmtId="9" fontId="2" fillId="6" borderId="11" xfId="1" applyFont="1" applyFill="1" applyBorder="1" applyAlignment="1" applyProtection="1">
      <alignment horizontal="left" vertical="center" wrapText="1"/>
      <protection locked="0"/>
    </xf>
    <xf numFmtId="10" fontId="2" fillId="6" borderId="7" xfId="1" applyNumberFormat="1" applyFont="1" applyFill="1" applyBorder="1" applyAlignment="1" applyProtection="1">
      <alignment vertical="center" wrapText="1"/>
      <protection locked="0"/>
    </xf>
    <xf numFmtId="10" fontId="2" fillId="6" borderId="1" xfId="1" applyNumberFormat="1" applyFont="1" applyFill="1" applyBorder="1" applyAlignment="1" applyProtection="1">
      <alignment vertical="center" wrapText="1"/>
      <protection locked="0"/>
    </xf>
    <xf numFmtId="9" fontId="2" fillId="0" borderId="18" xfId="1"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protection locked="0"/>
    </xf>
    <xf numFmtId="166" fontId="2" fillId="6" borderId="14" xfId="1" applyNumberFormat="1" applyFont="1" applyFill="1" applyBorder="1" applyAlignment="1" applyProtection="1">
      <alignment vertical="center" wrapText="1"/>
      <protection locked="0"/>
    </xf>
    <xf numFmtId="9" fontId="2" fillId="0" borderId="18" xfId="1" applyFont="1" applyFill="1" applyBorder="1" applyAlignment="1" applyProtection="1">
      <alignment vertical="center" wrapText="1"/>
      <protection locked="0"/>
    </xf>
    <xf numFmtId="0" fontId="2" fillId="2" borderId="15" xfId="0" applyFont="1" applyFill="1" applyBorder="1" applyAlignment="1" applyProtection="1">
      <alignment vertical="center" wrapText="1"/>
      <protection locked="0"/>
    </xf>
    <xf numFmtId="0" fontId="2" fillId="2" borderId="1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2" fontId="2" fillId="2" borderId="18" xfId="0" applyNumberFormat="1" applyFont="1" applyFill="1" applyBorder="1" applyAlignment="1" applyProtection="1">
      <alignment horizontal="center" vertical="center" wrapText="1"/>
      <protection locked="0"/>
    </xf>
    <xf numFmtId="167" fontId="2" fillId="5" borderId="7" xfId="3" applyNumberFormat="1" applyFont="1" applyFill="1" applyBorder="1" applyAlignment="1" applyProtection="1">
      <alignment horizontal="center" vertical="center" wrapText="1"/>
      <protection locked="0"/>
    </xf>
    <xf numFmtId="167" fontId="2" fillId="5" borderId="14" xfId="3" applyNumberFormat="1" applyFont="1" applyFill="1" applyBorder="1" applyAlignment="1" applyProtection="1">
      <alignment horizontal="center" vertical="center" wrapText="1"/>
      <protection locked="0"/>
    </xf>
    <xf numFmtId="0" fontId="3" fillId="2" borderId="37" xfId="0" applyFont="1" applyFill="1" applyBorder="1" applyAlignment="1" applyProtection="1">
      <alignment horizontal="left" vertical="center"/>
      <protection locked="0"/>
    </xf>
    <xf numFmtId="0" fontId="3" fillId="2" borderId="38"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9" fontId="2" fillId="0" borderId="10" xfId="1" applyNumberFormat="1" applyFont="1" applyFill="1" applyBorder="1" applyAlignment="1" applyProtection="1">
      <alignment horizontal="center" vertical="center"/>
      <protection locked="0"/>
    </xf>
    <xf numFmtId="9" fontId="2" fillId="0" borderId="7" xfId="1" applyNumberFormat="1" applyFont="1" applyFill="1" applyBorder="1" applyAlignment="1" applyProtection="1">
      <alignment horizontal="center" vertical="center"/>
      <protection locked="0"/>
    </xf>
    <xf numFmtId="9" fontId="2" fillId="0" borderId="8" xfId="1" applyNumberFormat="1" applyFont="1" applyFill="1" applyBorder="1" applyAlignment="1" applyProtection="1">
      <alignment horizontal="center" vertical="center"/>
      <protection locked="0"/>
    </xf>
    <xf numFmtId="9" fontId="2" fillId="0" borderId="10" xfId="1" applyFont="1" applyFill="1" applyBorder="1" applyAlignment="1" applyProtection="1">
      <alignment horizontal="center" vertical="center" wrapText="1"/>
    </xf>
    <xf numFmtId="9" fontId="2" fillId="0" borderId="7" xfId="1" applyFont="1" applyFill="1" applyBorder="1" applyAlignment="1" applyProtection="1">
      <alignment horizontal="center" vertical="center" wrapText="1"/>
    </xf>
    <xf numFmtId="9" fontId="2" fillId="0" borderId="8" xfId="1" applyFont="1" applyFill="1" applyBorder="1" applyAlignment="1" applyProtection="1">
      <alignment horizontal="center" vertical="center" wrapText="1"/>
    </xf>
    <xf numFmtId="9" fontId="2" fillId="2" borderId="10" xfId="1" applyFont="1" applyFill="1" applyBorder="1" applyAlignment="1" applyProtection="1">
      <alignment horizontal="center" vertical="center" wrapText="1"/>
      <protection locked="0"/>
    </xf>
    <xf numFmtId="9" fontId="2" fillId="2" borderId="7" xfId="1" applyFont="1" applyFill="1" applyBorder="1" applyAlignment="1" applyProtection="1">
      <alignment horizontal="center" vertical="center" wrapText="1"/>
      <protection locked="0"/>
    </xf>
    <xf numFmtId="9" fontId="2" fillId="2" borderId="8" xfId="1" applyFont="1" applyFill="1" applyBorder="1" applyAlignment="1" applyProtection="1">
      <alignment horizontal="center" vertical="center" wrapText="1"/>
      <protection locked="0"/>
    </xf>
    <xf numFmtId="9" fontId="2" fillId="0" borderId="12" xfId="1" applyFont="1" applyFill="1" applyBorder="1" applyAlignment="1" applyProtection="1">
      <alignment horizontal="center" vertical="center" wrapText="1"/>
      <protection locked="0"/>
    </xf>
    <xf numFmtId="9" fontId="2" fillId="0" borderId="21" xfId="1" applyFont="1" applyFill="1" applyBorder="1" applyAlignment="1" applyProtection="1">
      <alignment horizontal="center" vertical="center" wrapText="1"/>
      <protection locked="0"/>
    </xf>
    <xf numFmtId="9" fontId="2" fillId="0" borderId="35" xfId="1" applyFont="1" applyFill="1" applyBorder="1" applyAlignment="1" applyProtection="1">
      <alignment horizontal="center" vertical="center" wrapText="1"/>
      <protection locked="0"/>
    </xf>
    <xf numFmtId="166" fontId="2" fillId="0" borderId="33" xfId="1" applyNumberFormat="1" applyFont="1" applyFill="1" applyBorder="1" applyAlignment="1" applyProtection="1">
      <alignment horizontal="center" vertical="center" wrapText="1"/>
      <protection locked="0"/>
    </xf>
    <xf numFmtId="166" fontId="2" fillId="0" borderId="36" xfId="1" applyNumberFormat="1" applyFont="1" applyFill="1" applyBorder="1" applyAlignment="1" applyProtection="1">
      <alignment horizontal="center" vertical="center" wrapText="1"/>
      <protection locked="0"/>
    </xf>
    <xf numFmtId="166" fontId="2" fillId="0" borderId="34" xfId="1" applyNumberFormat="1" applyFont="1" applyFill="1" applyBorder="1" applyAlignment="1" applyProtection="1">
      <alignment horizontal="center" vertical="center" wrapText="1"/>
      <protection locked="0"/>
    </xf>
    <xf numFmtId="14" fontId="2" fillId="0" borderId="9" xfId="0" applyNumberFormat="1" applyFont="1" applyFill="1" applyBorder="1" applyAlignment="1" applyProtection="1">
      <alignment horizontal="center" vertical="center" wrapText="1"/>
      <protection locked="0"/>
    </xf>
    <xf numFmtId="14" fontId="2" fillId="0" borderId="20" xfId="0" applyNumberFormat="1" applyFont="1" applyFill="1" applyBorder="1" applyAlignment="1" applyProtection="1">
      <alignment horizontal="center" vertical="center" wrapText="1"/>
      <protection locked="0"/>
    </xf>
    <xf numFmtId="14" fontId="2" fillId="0" borderId="32"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44" fontId="7" fillId="3" borderId="4" xfId="0" applyNumberFormat="1" applyFont="1" applyFill="1" applyBorder="1" applyAlignment="1" applyProtection="1">
      <alignment horizontal="center" vertical="center" wrapText="1"/>
      <protection locked="0"/>
    </xf>
    <xf numFmtId="44" fontId="7" fillId="3" borderId="8" xfId="0" applyNumberFormat="1" applyFont="1" applyFill="1" applyBorder="1" applyAlignment="1" applyProtection="1">
      <alignment horizontal="center" vertical="center" wrapText="1"/>
      <protection locked="0"/>
    </xf>
    <xf numFmtId="9" fontId="7" fillId="3" borderId="4" xfId="1" applyFont="1" applyFill="1" applyBorder="1" applyAlignment="1" applyProtection="1">
      <alignment horizontal="center" vertical="center" wrapText="1"/>
      <protection locked="0"/>
    </xf>
    <xf numFmtId="9" fontId="7" fillId="3" borderId="8" xfId="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wrapText="1"/>
      <protection locked="0"/>
    </xf>
    <xf numFmtId="0" fontId="2" fillId="0" borderId="7" xfId="0" applyFont="1" applyFill="1" applyBorder="1" applyAlignment="1" applyProtection="1">
      <alignment horizontal="center" wrapText="1"/>
      <protection locked="0"/>
    </xf>
    <xf numFmtId="0" fontId="2" fillId="0" borderId="14" xfId="0" applyFont="1" applyFill="1" applyBorder="1" applyAlignment="1" applyProtection="1">
      <alignment horizontal="center" wrapText="1"/>
      <protection locked="0"/>
    </xf>
    <xf numFmtId="0" fontId="2" fillId="0" borderId="4"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1" fontId="2" fillId="0" borderId="7" xfId="0" applyNumberFormat="1" applyFont="1" applyFill="1" applyBorder="1" applyAlignment="1" applyProtection="1">
      <alignment horizontal="center" vertical="center"/>
      <protection locked="0"/>
    </xf>
    <xf numFmtId="1" fontId="2" fillId="0" borderId="8" xfId="0" applyNumberFormat="1" applyFont="1" applyFill="1" applyBorder="1" applyAlignment="1" applyProtection="1">
      <alignment horizontal="center" vertical="center"/>
      <protection locked="0"/>
    </xf>
    <xf numFmtId="0" fontId="2" fillId="0" borderId="4" xfId="0" quotePrefix="1" applyFont="1" applyFill="1" applyBorder="1" applyAlignment="1" applyProtection="1">
      <alignment horizontal="center" vertical="center" wrapText="1"/>
      <protection locked="0"/>
    </xf>
    <xf numFmtId="0" fontId="2" fillId="0" borderId="8" xfId="0" quotePrefix="1" applyFont="1" applyFill="1" applyBorder="1" applyAlignment="1" applyProtection="1">
      <alignment horizontal="center" vertical="center" wrapText="1"/>
      <protection locked="0"/>
    </xf>
    <xf numFmtId="44" fontId="2" fillId="5" borderId="4" xfId="0" applyNumberFormat="1" applyFont="1" applyFill="1" applyBorder="1" applyAlignment="1" applyProtection="1">
      <alignment horizontal="center" vertical="center" wrapText="1"/>
      <protection locked="0"/>
    </xf>
    <xf numFmtId="44" fontId="2" fillId="5" borderId="8"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9" fontId="9" fillId="0" borderId="10" xfId="0" applyNumberFormat="1" applyFont="1" applyFill="1" applyBorder="1" applyAlignment="1" applyProtection="1">
      <alignment horizontal="center" vertical="center" wrapText="1"/>
    </xf>
    <xf numFmtId="9" fontId="9" fillId="0" borderId="7" xfId="0" applyNumberFormat="1"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166" fontId="2" fillId="5" borderId="4" xfId="1" applyNumberFormat="1" applyFont="1" applyFill="1" applyBorder="1" applyAlignment="1" applyProtection="1">
      <alignment horizontal="center" vertical="center" wrapText="1"/>
      <protection locked="0"/>
    </xf>
    <xf numFmtId="166" fontId="2" fillId="5" borderId="8" xfId="1" applyNumberFormat="1" applyFont="1" applyFill="1" applyBorder="1" applyAlignment="1" applyProtection="1">
      <alignment horizontal="center" vertical="center" wrapText="1"/>
      <protection locked="0"/>
    </xf>
    <xf numFmtId="44" fontId="2" fillId="6" borderId="10" xfId="0" applyNumberFormat="1" applyFont="1" applyFill="1" applyBorder="1" applyAlignment="1" applyProtection="1">
      <alignment horizontal="center" vertical="center" wrapText="1"/>
      <protection locked="0"/>
    </xf>
    <xf numFmtId="44" fontId="2" fillId="6" borderId="7" xfId="0" applyNumberFormat="1" applyFont="1" applyFill="1" applyBorder="1" applyAlignment="1" applyProtection="1">
      <alignment horizontal="center" vertical="center" wrapText="1"/>
      <protection locked="0"/>
    </xf>
    <xf numFmtId="44" fontId="2" fillId="6" borderId="14" xfId="0" applyNumberFormat="1" applyFont="1" applyFill="1" applyBorder="1" applyAlignment="1" applyProtection="1">
      <alignment horizontal="center" vertical="center" wrapText="1"/>
      <protection locked="0"/>
    </xf>
    <xf numFmtId="167" fontId="2" fillId="6" borderId="10" xfId="1" applyNumberFormat="1" applyFont="1" applyFill="1" applyBorder="1" applyAlignment="1" applyProtection="1">
      <alignment horizontal="center" vertical="center" wrapText="1"/>
      <protection locked="0"/>
    </xf>
    <xf numFmtId="167" fontId="2" fillId="6" borderId="7" xfId="1" applyNumberFormat="1" applyFont="1" applyFill="1" applyBorder="1" applyAlignment="1" applyProtection="1">
      <alignment horizontal="center" vertical="center" wrapText="1"/>
      <protection locked="0"/>
    </xf>
    <xf numFmtId="167" fontId="2" fillId="6" borderId="14" xfId="1" applyNumberFormat="1" applyFont="1" applyFill="1" applyBorder="1" applyAlignment="1" applyProtection="1">
      <alignment horizontal="center" vertical="center" wrapText="1"/>
      <protection locked="0"/>
    </xf>
    <xf numFmtId="9" fontId="2" fillId="5" borderId="4" xfId="1" applyFont="1" applyFill="1" applyBorder="1" applyAlignment="1" applyProtection="1">
      <alignment horizontal="center" vertical="center" wrapText="1"/>
      <protection locked="0"/>
    </xf>
    <xf numFmtId="9" fontId="2" fillId="5" borderId="8" xfId="1" applyFont="1" applyFill="1" applyBorder="1" applyAlignment="1" applyProtection="1">
      <alignment horizontal="center" vertical="center" wrapText="1"/>
      <protection locked="0"/>
    </xf>
    <xf numFmtId="167" fontId="2" fillId="0" borderId="4" xfId="3" quotePrefix="1" applyNumberFormat="1" applyFont="1" applyFill="1" applyBorder="1" applyAlignment="1" applyProtection="1">
      <alignment horizontal="center" vertical="center" wrapText="1"/>
      <protection locked="0"/>
    </xf>
    <xf numFmtId="167" fontId="2" fillId="0" borderId="8" xfId="3" applyNumberFormat="1"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8"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7" fillId="3" borderId="4" xfId="2" applyFont="1" applyFill="1" applyBorder="1" applyAlignment="1" applyProtection="1">
      <alignment horizontal="center" vertical="center" wrapText="1"/>
      <protection locked="0"/>
    </xf>
    <xf numFmtId="0" fontId="7" fillId="3" borderId="8" xfId="2" applyFont="1" applyFill="1" applyBorder="1" applyAlignment="1" applyProtection="1">
      <alignment horizontal="center" vertical="center" wrapText="1"/>
      <protection locked="0"/>
    </xf>
    <xf numFmtId="9" fontId="7" fillId="3" borderId="1" xfId="1" applyNumberFormat="1"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9" fontId="4" fillId="3" borderId="4" xfId="1" applyNumberFormat="1" applyFont="1" applyFill="1" applyBorder="1" applyAlignment="1" applyProtection="1">
      <alignment horizontal="center" vertical="center"/>
      <protection locked="0"/>
    </xf>
    <xf numFmtId="9" fontId="4" fillId="3" borderId="7" xfId="1" applyNumberFormat="1" applyFont="1" applyFill="1" applyBorder="1" applyAlignment="1" applyProtection="1">
      <alignment horizontal="center" vertical="center"/>
      <protection locked="0"/>
    </xf>
    <xf numFmtId="9" fontId="4" fillId="3" borderId="8" xfId="1" applyNumberFormat="1" applyFont="1" applyFill="1" applyBorder="1" applyAlignment="1" applyProtection="1">
      <alignment horizontal="center" vertical="center"/>
      <protection locked="0"/>
    </xf>
    <xf numFmtId="9" fontId="7" fillId="3" borderId="2" xfId="1" applyFont="1" applyFill="1" applyBorder="1" applyAlignment="1" applyProtection="1">
      <alignment horizontal="center" vertical="center" wrapText="1"/>
      <protection locked="0"/>
    </xf>
    <xf numFmtId="9" fontId="7" fillId="3" borderId="0" xfId="1" applyFont="1" applyFill="1" applyBorder="1" applyAlignment="1" applyProtection="1">
      <alignment horizontal="center" vertical="center" wrapText="1"/>
      <protection locked="0"/>
    </xf>
    <xf numFmtId="165" fontId="7" fillId="3" borderId="1" xfId="0" applyNumberFormat="1" applyFont="1" applyFill="1" applyBorder="1" applyAlignment="1" applyProtection="1">
      <alignment horizontal="center" vertical="center" wrapText="1"/>
      <protection locked="0"/>
    </xf>
    <xf numFmtId="165" fontId="6" fillId="3" borderId="1" xfId="0" applyNumberFormat="1" applyFont="1" applyFill="1" applyBorder="1" applyAlignment="1" applyProtection="1">
      <alignment horizontal="center" vertical="center" wrapText="1"/>
      <protection locked="0"/>
    </xf>
    <xf numFmtId="165" fontId="6" fillId="3" borderId="3" xfId="0" applyNumberFormat="1"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protection locked="0"/>
    </xf>
    <xf numFmtId="9" fontId="7" fillId="3" borderId="1" xfId="1" applyFont="1" applyFill="1" applyBorder="1" applyAlignment="1" applyProtection="1">
      <alignment horizontal="center" vertical="center" wrapText="1"/>
      <protection locked="0"/>
    </xf>
    <xf numFmtId="9" fontId="6" fillId="3" borderId="4" xfId="1" applyFont="1" applyFill="1" applyBorder="1" applyAlignment="1" applyProtection="1">
      <alignment horizontal="center" vertical="center" wrapText="1"/>
      <protection locked="0"/>
    </xf>
    <xf numFmtId="44" fontId="7" fillId="3" borderId="1" xfId="0" applyNumberFormat="1" applyFont="1" applyFill="1" applyBorder="1" applyAlignment="1" applyProtection="1">
      <alignment horizontal="center" vertical="center" wrapText="1"/>
      <protection locked="0"/>
    </xf>
    <xf numFmtId="44" fontId="6" fillId="3" borderId="4" xfId="0" applyNumberFormat="1" applyFont="1" applyFill="1" applyBorder="1" applyAlignment="1" applyProtection="1">
      <alignment horizontal="center" vertical="center" wrapText="1"/>
      <protection locked="0"/>
    </xf>
    <xf numFmtId="9" fontId="2" fillId="0" borderId="10" xfId="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168" fontId="2" fillId="2" borderId="10" xfId="0" applyNumberFormat="1" applyFont="1" applyFill="1" applyBorder="1" applyAlignment="1" applyProtection="1">
      <alignment horizontal="center" vertical="center" wrapText="1"/>
      <protection locked="0"/>
    </xf>
    <xf numFmtId="168" fontId="2" fillId="2" borderId="7" xfId="0" applyNumberFormat="1" applyFont="1" applyFill="1" applyBorder="1" applyAlignment="1" applyProtection="1">
      <alignment horizontal="center" vertical="center" wrapText="1"/>
      <protection locked="0"/>
    </xf>
    <xf numFmtId="168" fontId="2" fillId="2" borderId="14"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9" fontId="9" fillId="0" borderId="10" xfId="1" applyNumberFormat="1" applyFont="1" applyFill="1" applyBorder="1" applyAlignment="1" applyProtection="1">
      <alignment horizontal="center" vertical="center" wrapText="1"/>
    </xf>
    <xf numFmtId="9" fontId="9" fillId="0" borderId="7" xfId="1" applyNumberFormat="1" applyFont="1" applyFill="1" applyBorder="1" applyAlignment="1" applyProtection="1">
      <alignment horizontal="center" vertical="center" wrapText="1"/>
    </xf>
    <xf numFmtId="9" fontId="9" fillId="0" borderId="14" xfId="1" applyNumberFormat="1" applyFont="1" applyFill="1" applyBorder="1" applyAlignment="1" applyProtection="1">
      <alignment horizontal="center" vertical="center" wrapText="1"/>
    </xf>
    <xf numFmtId="9" fontId="2" fillId="6" borderId="10" xfId="1" applyFont="1" applyFill="1" applyBorder="1" applyAlignment="1" applyProtection="1">
      <alignment horizontal="left" vertical="center" wrapText="1"/>
      <protection locked="0"/>
    </xf>
    <xf numFmtId="9" fontId="2" fillId="6" borderId="14" xfId="1" applyFont="1" applyFill="1" applyBorder="1" applyAlignment="1" applyProtection="1">
      <alignment horizontal="left" vertical="center" wrapText="1"/>
      <protection locked="0"/>
    </xf>
    <xf numFmtId="166" fontId="2" fillId="0" borderId="10" xfId="1" applyNumberFormat="1" applyFont="1" applyFill="1" applyBorder="1" applyAlignment="1" applyProtection="1">
      <alignment horizontal="center" vertical="center" wrapText="1"/>
    </xf>
    <xf numFmtId="9" fontId="2" fillId="0" borderId="14" xfId="1" applyFont="1" applyFill="1" applyBorder="1" applyAlignment="1" applyProtection="1">
      <alignment horizontal="center" vertical="center" wrapText="1"/>
    </xf>
    <xf numFmtId="44" fontId="2" fillId="5" borderId="10" xfId="0" applyNumberFormat="1" applyFont="1" applyFill="1" applyBorder="1" applyAlignment="1" applyProtection="1">
      <alignment horizontal="center" vertical="center" wrapText="1"/>
      <protection locked="0"/>
    </xf>
    <xf numFmtId="44" fontId="2" fillId="5" borderId="14" xfId="0" applyNumberFormat="1" applyFont="1" applyFill="1" applyBorder="1" applyAlignment="1" applyProtection="1">
      <alignment horizontal="center" vertical="center" wrapText="1"/>
      <protection locked="0"/>
    </xf>
    <xf numFmtId="9" fontId="2" fillId="6" borderId="10" xfId="1" applyFont="1" applyFill="1" applyBorder="1" applyAlignment="1" applyProtection="1">
      <alignment horizontal="center" vertical="center" wrapText="1"/>
      <protection locked="0"/>
    </xf>
    <xf numFmtId="9" fontId="2" fillId="6" borderId="14" xfId="1" applyFont="1" applyFill="1" applyBorder="1" applyAlignment="1" applyProtection="1">
      <alignment horizontal="center" vertical="center" wrapText="1"/>
      <protection locked="0"/>
    </xf>
    <xf numFmtId="166" fontId="2" fillId="0" borderId="10" xfId="1" applyNumberFormat="1" applyFont="1" applyFill="1" applyBorder="1" applyAlignment="1" applyProtection="1">
      <alignment horizontal="left" vertical="center" wrapText="1" indent="5"/>
    </xf>
    <xf numFmtId="166" fontId="2" fillId="0" borderId="14" xfId="1" applyNumberFormat="1" applyFont="1" applyFill="1" applyBorder="1" applyAlignment="1" applyProtection="1">
      <alignment horizontal="left" vertical="center" wrapText="1" indent="5"/>
    </xf>
    <xf numFmtId="9" fontId="2" fillId="0" borderId="10" xfId="1" applyNumberFormat="1" applyFont="1" applyFill="1" applyBorder="1" applyAlignment="1" applyProtection="1">
      <alignment horizontal="center" vertical="center" wrapText="1"/>
    </xf>
    <xf numFmtId="9" fontId="2" fillId="0" borderId="14" xfId="1" applyNumberFormat="1" applyFont="1" applyFill="1" applyBorder="1" applyAlignment="1" applyProtection="1">
      <alignment horizontal="center" vertical="center" wrapText="1"/>
    </xf>
    <xf numFmtId="0" fontId="9" fillId="0" borderId="7" xfId="0" applyFont="1" applyFill="1" applyBorder="1" applyAlignment="1" applyProtection="1">
      <alignment horizontal="left" vertical="center" wrapText="1"/>
      <protection locked="0"/>
    </xf>
    <xf numFmtId="2" fontId="2" fillId="2" borderId="10" xfId="0" applyNumberFormat="1" applyFont="1" applyFill="1" applyBorder="1" applyAlignment="1" applyProtection="1">
      <alignment horizontal="center" vertical="center" wrapText="1"/>
      <protection locked="0"/>
    </xf>
    <xf numFmtId="2" fontId="2" fillId="2" borderId="7" xfId="0" applyNumberFormat="1" applyFont="1" applyFill="1" applyBorder="1" applyAlignment="1" applyProtection="1">
      <alignment horizontal="center" vertical="center" wrapText="1"/>
      <protection locked="0"/>
    </xf>
    <xf numFmtId="2" fontId="2" fillId="2" borderId="14" xfId="0"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xf>
    <xf numFmtId="9" fontId="2" fillId="0" borderId="7" xfId="0" applyNumberFormat="1" applyFont="1" applyFill="1" applyBorder="1" applyAlignment="1" applyProtection="1">
      <alignment horizontal="center" vertical="center" wrapText="1"/>
    </xf>
    <xf numFmtId="9" fontId="2" fillId="0" borderId="14"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1" fontId="2" fillId="0" borderId="10" xfId="0" applyNumberFormat="1" applyFont="1" applyFill="1" applyBorder="1" applyAlignment="1" applyProtection="1">
      <alignment horizontal="center" vertical="center" wrapText="1"/>
      <protection locked="0"/>
    </xf>
    <xf numFmtId="1" fontId="2" fillId="0" borderId="7" xfId="0" applyNumberFormat="1" applyFont="1" applyFill="1" applyBorder="1" applyAlignment="1" applyProtection="1">
      <alignment horizontal="center" vertical="center" wrapText="1"/>
      <protection locked="0"/>
    </xf>
    <xf numFmtId="1" fontId="2" fillId="0" borderId="14" xfId="0" applyNumberFormat="1" applyFont="1" applyFill="1" applyBorder="1" applyAlignment="1" applyProtection="1">
      <alignment horizontal="center" vertical="center" wrapText="1"/>
      <protection locked="0"/>
    </xf>
    <xf numFmtId="9" fontId="2" fillId="0" borderId="7" xfId="1" applyFont="1" applyFill="1" applyBorder="1" applyAlignment="1" applyProtection="1">
      <alignment horizontal="center" vertical="center" wrapText="1"/>
      <protection locked="0"/>
    </xf>
    <xf numFmtId="167" fontId="2" fillId="0" borderId="7" xfId="3" applyNumberFormat="1" applyFont="1" applyFill="1" applyBorder="1" applyAlignment="1" applyProtection="1">
      <alignment horizontal="center" vertical="center" wrapText="1"/>
      <protection locked="0"/>
    </xf>
    <xf numFmtId="167" fontId="2" fillId="0" borderId="14" xfId="3" applyNumberFormat="1" applyFont="1" applyFill="1" applyBorder="1" applyAlignment="1" applyProtection="1">
      <alignment horizontal="center" vertical="center" wrapText="1"/>
      <protection locked="0"/>
    </xf>
    <xf numFmtId="3" fontId="9" fillId="0" borderId="10" xfId="0" applyNumberFormat="1" applyFont="1" applyFill="1" applyBorder="1" applyAlignment="1" applyProtection="1">
      <alignment horizontal="center" vertical="center" wrapText="1"/>
      <protection locked="0"/>
    </xf>
    <xf numFmtId="3" fontId="9" fillId="0" borderId="7" xfId="0" applyNumberFormat="1" applyFont="1" applyFill="1" applyBorder="1" applyAlignment="1" applyProtection="1">
      <alignment horizontal="center" vertical="center" wrapText="1"/>
      <protection locked="0"/>
    </xf>
    <xf numFmtId="3" fontId="9" fillId="0" borderId="14" xfId="0" applyNumberFormat="1" applyFont="1" applyFill="1" applyBorder="1" applyAlignment="1" applyProtection="1">
      <alignment horizontal="center" vertical="center" wrapText="1"/>
      <protection locked="0"/>
    </xf>
    <xf numFmtId="1" fontId="2" fillId="2" borderId="10" xfId="0" applyNumberFormat="1" applyFont="1" applyFill="1" applyBorder="1" applyAlignment="1" applyProtection="1">
      <alignment horizontal="center" vertical="center" wrapText="1"/>
      <protection locked="0"/>
    </xf>
    <xf numFmtId="1" fontId="2" fillId="2" borderId="7"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9" fontId="2" fillId="0" borderId="0" xfId="1" applyFont="1" applyFill="1" applyBorder="1" applyAlignment="1" applyProtection="1">
      <alignment horizontal="center" vertical="center" wrapText="1"/>
      <protection locked="0"/>
    </xf>
    <xf numFmtId="44" fontId="2" fillId="5" borderId="7" xfId="0" applyNumberFormat="1" applyFont="1" applyFill="1" applyBorder="1" applyAlignment="1" applyProtection="1">
      <alignment horizontal="center" vertical="center" wrapText="1"/>
      <protection locked="0"/>
    </xf>
    <xf numFmtId="167" fontId="2" fillId="5" borderId="10" xfId="3" applyNumberFormat="1" applyFont="1" applyFill="1" applyBorder="1" applyAlignment="1" applyProtection="1">
      <alignment horizontal="center" vertical="center" wrapText="1"/>
      <protection locked="0"/>
    </xf>
    <xf numFmtId="9" fontId="2" fillId="6" borderId="7" xfId="1" applyFont="1" applyFill="1" applyBorder="1" applyAlignment="1" applyProtection="1">
      <alignment horizontal="center" vertical="center" wrapText="1"/>
      <protection locked="0"/>
    </xf>
    <xf numFmtId="9" fontId="2" fillId="5" borderId="10" xfId="1" applyFont="1" applyFill="1" applyBorder="1" applyAlignment="1" applyProtection="1">
      <alignment horizontal="center" vertical="center" wrapText="1"/>
      <protection locked="0"/>
    </xf>
    <xf numFmtId="9" fontId="2" fillId="5" borderId="14" xfId="1" applyFont="1" applyFill="1" applyBorder="1" applyAlignment="1" applyProtection="1">
      <alignment horizontal="center" vertical="center" wrapText="1"/>
      <protection locked="0"/>
    </xf>
    <xf numFmtId="9" fontId="2" fillId="2" borderId="14" xfId="1" applyFont="1" applyFill="1" applyBorder="1" applyAlignment="1" applyProtection="1">
      <alignment horizontal="center" vertical="center" wrapText="1"/>
      <protection locked="0"/>
    </xf>
  </cellXfs>
  <cellStyles count="4">
    <cellStyle name="Moneda 5" xfId="3" xr:uid="{00000000-0005-0000-0000-000000000000}"/>
    <cellStyle name="Normal" xfId="0" builtinId="0"/>
    <cellStyle name="Normal 2"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U30"/>
  <sheetViews>
    <sheetView tabSelected="1" topLeftCell="AC25" zoomScale="55" zoomScaleNormal="55" workbookViewId="0">
      <selection activeCell="AP25" sqref="AP25:AP27"/>
    </sheetView>
  </sheetViews>
  <sheetFormatPr baseColWidth="10" defaultRowHeight="12.75" x14ac:dyDescent="0.2"/>
  <cols>
    <col min="1" max="1" width="11.5703125" style="11" customWidth="1"/>
    <col min="2" max="2" width="34" style="11" customWidth="1"/>
    <col min="3" max="3" width="28" style="19" customWidth="1"/>
    <col min="4" max="4" width="9.5703125" style="11" hidden="1" customWidth="1"/>
    <col min="5" max="5" width="26.140625" style="19" customWidth="1"/>
    <col min="6" max="6" width="9.5703125" style="11" hidden="1" customWidth="1"/>
    <col min="7" max="7" width="45.85546875" style="20" customWidth="1"/>
    <col min="8" max="8" width="9.5703125" style="19" hidden="1" customWidth="1"/>
    <col min="9" max="9" width="13.140625" style="21" customWidth="1"/>
    <col min="10" max="10" width="11.28515625" style="21" customWidth="1"/>
    <col min="11" max="11" width="10.140625" style="21" customWidth="1"/>
    <col min="12" max="12" width="22.85546875" style="19" customWidth="1"/>
    <col min="13" max="13" width="20.28515625" style="21" customWidth="1"/>
    <col min="14" max="14" width="13.85546875" style="22" customWidth="1"/>
    <col min="15" max="15" width="20" style="21" customWidth="1"/>
    <col min="16" max="16" width="14.7109375" style="23" customWidth="1"/>
    <col min="17" max="17" width="44.85546875" style="21" customWidth="1"/>
    <col min="18" max="18" width="10.85546875" style="24" customWidth="1"/>
    <col min="19" max="19" width="9.5703125" style="25" customWidth="1"/>
    <col min="20" max="20" width="10.42578125" style="25" customWidth="1"/>
    <col min="21" max="22" width="10" style="25" customWidth="1"/>
    <col min="23" max="23" width="12.140625" style="25" customWidth="1"/>
    <col min="24" max="24" width="16" style="19" customWidth="1"/>
    <col min="25" max="25" width="69.7109375" style="21" customWidth="1"/>
    <col min="26" max="26" width="24.28515625" style="21" customWidth="1"/>
    <col min="27" max="27" width="26.28515625" style="21" customWidth="1"/>
    <col min="28" max="28" width="20.28515625" style="21" customWidth="1"/>
    <col min="29" max="29" width="29" style="21" customWidth="1"/>
    <col min="30" max="30" width="25.5703125" style="21" bestFit="1" customWidth="1"/>
    <col min="31" max="31" width="20.28515625" style="26" customWidth="1"/>
    <col min="32" max="35" width="24.7109375" style="26" customWidth="1"/>
    <col min="36" max="36" width="20.28515625" style="26" customWidth="1"/>
    <col min="37" max="37" width="9.140625" style="27" customWidth="1"/>
    <col min="38" max="38" width="28.140625" style="27" customWidth="1"/>
    <col min="39" max="39" width="21" style="27" customWidth="1"/>
    <col min="40" max="40" width="20.5703125" style="27" customWidth="1"/>
    <col min="41" max="42" width="27.85546875" style="26" customWidth="1"/>
    <col min="43" max="43" width="15.42578125" style="27" bestFit="1" customWidth="1"/>
    <col min="44" max="44" width="16" style="27" customWidth="1"/>
    <col min="45" max="45" width="31" style="28" customWidth="1"/>
    <col min="46" max="46" width="20.28515625" style="21" customWidth="1"/>
    <col min="47" max="47" width="28.7109375" style="21" customWidth="1"/>
    <col min="48" max="16384" width="11.42578125" style="11"/>
  </cols>
  <sheetData>
    <row r="3" spans="1:47" ht="15.75" x14ac:dyDescent="0.25">
      <c r="B3" s="12" t="s">
        <v>0</v>
      </c>
      <c r="C3" s="162">
        <v>2021</v>
      </c>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4"/>
    </row>
    <row r="4" spans="1:47" ht="15.75" x14ac:dyDescent="0.25">
      <c r="B4" s="12" t="s">
        <v>1</v>
      </c>
      <c r="C4" s="159" t="s">
        <v>2</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1"/>
    </row>
    <row r="5" spans="1:47" s="19" customFormat="1" x14ac:dyDescent="0.25">
      <c r="B5" s="253" t="s">
        <v>3</v>
      </c>
      <c r="C5" s="253" t="s">
        <v>4</v>
      </c>
      <c r="D5" s="253" t="s">
        <v>5</v>
      </c>
      <c r="E5" s="253" t="s">
        <v>6</v>
      </c>
      <c r="F5" s="253" t="s">
        <v>5</v>
      </c>
      <c r="G5" s="256" t="s">
        <v>7</v>
      </c>
      <c r="H5" s="260" t="s">
        <v>5</v>
      </c>
      <c r="I5" s="263" t="s">
        <v>8</v>
      </c>
      <c r="J5" s="263" t="s">
        <v>9</v>
      </c>
      <c r="K5" s="266" t="s">
        <v>10</v>
      </c>
      <c r="L5" s="266" t="s">
        <v>11</v>
      </c>
      <c r="M5" s="246" t="s">
        <v>12</v>
      </c>
      <c r="N5" s="246"/>
      <c r="O5" s="246"/>
      <c r="P5" s="246"/>
      <c r="Q5" s="236" t="s">
        <v>13</v>
      </c>
      <c r="R5" s="238" t="s">
        <v>5</v>
      </c>
      <c r="S5" s="241" t="s">
        <v>14</v>
      </c>
      <c r="T5" s="241"/>
      <c r="U5" s="241"/>
      <c r="V5" s="241"/>
      <c r="W5" s="241"/>
      <c r="X5" s="243" t="s">
        <v>15</v>
      </c>
      <c r="Y5" s="193" t="s">
        <v>16</v>
      </c>
      <c r="Z5" s="193" t="s">
        <v>17</v>
      </c>
      <c r="AA5" s="259" t="s">
        <v>18</v>
      </c>
      <c r="AB5" s="236"/>
      <c r="AC5" s="193" t="s">
        <v>19</v>
      </c>
      <c r="AD5" s="193"/>
      <c r="AE5" s="193"/>
      <c r="AF5" s="193"/>
      <c r="AG5" s="193"/>
      <c r="AH5" s="193"/>
      <c r="AI5" s="193"/>
      <c r="AJ5" s="193"/>
      <c r="AK5" s="193"/>
      <c r="AL5" s="118"/>
      <c r="AM5" s="118"/>
      <c r="AN5" s="118"/>
      <c r="AO5" s="117"/>
      <c r="AP5" s="117"/>
      <c r="AQ5" s="119"/>
      <c r="AR5" s="119"/>
      <c r="AS5" s="193" t="s">
        <v>20</v>
      </c>
      <c r="AT5" s="193" t="s">
        <v>21</v>
      </c>
      <c r="AU5" s="193" t="s">
        <v>22</v>
      </c>
    </row>
    <row r="6" spans="1:47" s="19" customFormat="1" ht="12.75" customHeight="1" thickBot="1" x14ac:dyDescent="0.3">
      <c r="B6" s="254"/>
      <c r="C6" s="254"/>
      <c r="D6" s="254"/>
      <c r="E6" s="254"/>
      <c r="F6" s="254"/>
      <c r="G6" s="257"/>
      <c r="H6" s="261"/>
      <c r="I6" s="264"/>
      <c r="J6" s="264"/>
      <c r="K6" s="266"/>
      <c r="L6" s="266"/>
      <c r="M6" s="231" t="s">
        <v>23</v>
      </c>
      <c r="N6" s="231" t="s">
        <v>24</v>
      </c>
      <c r="O6" s="232" t="s">
        <v>152</v>
      </c>
      <c r="P6" s="234" t="s">
        <v>25</v>
      </c>
      <c r="Q6" s="236"/>
      <c r="R6" s="239"/>
      <c r="S6" s="242"/>
      <c r="T6" s="242"/>
      <c r="U6" s="242"/>
      <c r="V6" s="242"/>
      <c r="W6" s="242"/>
      <c r="X6" s="244"/>
      <c r="Y6" s="193"/>
      <c r="Z6" s="193"/>
      <c r="AA6" s="194" t="s">
        <v>26</v>
      </c>
      <c r="AB6" s="194" t="s">
        <v>27</v>
      </c>
      <c r="AC6" s="193" t="s">
        <v>28</v>
      </c>
      <c r="AD6" s="193" t="s">
        <v>29</v>
      </c>
      <c r="AE6" s="249" t="s">
        <v>30</v>
      </c>
      <c r="AF6" s="249" t="s">
        <v>116</v>
      </c>
      <c r="AG6" s="249" t="s">
        <v>117</v>
      </c>
      <c r="AH6" s="189" t="s">
        <v>128</v>
      </c>
      <c r="AI6" s="189" t="s">
        <v>118</v>
      </c>
      <c r="AJ6" s="249" t="s">
        <v>31</v>
      </c>
      <c r="AK6" s="247" t="s">
        <v>32</v>
      </c>
      <c r="AL6" s="191" t="s">
        <v>106</v>
      </c>
      <c r="AM6" s="191" t="s">
        <v>108</v>
      </c>
      <c r="AN6" s="191" t="s">
        <v>142</v>
      </c>
      <c r="AO6" s="189" t="s">
        <v>127</v>
      </c>
      <c r="AP6" s="189" t="s">
        <v>143</v>
      </c>
      <c r="AQ6" s="191" t="s">
        <v>32</v>
      </c>
      <c r="AR6" s="189" t="s">
        <v>127</v>
      </c>
      <c r="AS6" s="193"/>
      <c r="AT6" s="229"/>
      <c r="AU6" s="193"/>
    </row>
    <row r="7" spans="1:47" s="19" customFormat="1" ht="39" customHeight="1" x14ac:dyDescent="0.25">
      <c r="B7" s="255"/>
      <c r="C7" s="255"/>
      <c r="D7" s="255"/>
      <c r="E7" s="255"/>
      <c r="F7" s="255"/>
      <c r="G7" s="258"/>
      <c r="H7" s="262"/>
      <c r="I7" s="265"/>
      <c r="J7" s="265"/>
      <c r="K7" s="266"/>
      <c r="L7" s="266"/>
      <c r="M7" s="231"/>
      <c r="N7" s="231"/>
      <c r="O7" s="233"/>
      <c r="P7" s="234"/>
      <c r="Q7" s="237"/>
      <c r="R7" s="240"/>
      <c r="S7" s="119" t="s">
        <v>33</v>
      </c>
      <c r="T7" s="119" t="s">
        <v>34</v>
      </c>
      <c r="U7" s="119" t="s">
        <v>35</v>
      </c>
      <c r="V7" s="31" t="s">
        <v>36</v>
      </c>
      <c r="W7" s="35" t="s">
        <v>100</v>
      </c>
      <c r="X7" s="245"/>
      <c r="Y7" s="194"/>
      <c r="Z7" s="194"/>
      <c r="AA7" s="235"/>
      <c r="AB7" s="235"/>
      <c r="AC7" s="230"/>
      <c r="AD7" s="194"/>
      <c r="AE7" s="250"/>
      <c r="AF7" s="250"/>
      <c r="AG7" s="250"/>
      <c r="AH7" s="190"/>
      <c r="AI7" s="190"/>
      <c r="AJ7" s="250"/>
      <c r="AK7" s="248"/>
      <c r="AL7" s="192"/>
      <c r="AM7" s="192"/>
      <c r="AN7" s="192"/>
      <c r="AO7" s="190"/>
      <c r="AP7" s="190"/>
      <c r="AQ7" s="192"/>
      <c r="AR7" s="190"/>
      <c r="AS7" s="194"/>
      <c r="AT7" s="230"/>
      <c r="AU7" s="194"/>
    </row>
    <row r="8" spans="1:47" ht="13.5" thickBot="1" x14ac:dyDescent="0.25">
      <c r="A8" s="13" t="s">
        <v>37</v>
      </c>
      <c r="B8" s="14"/>
      <c r="C8" s="14"/>
      <c r="D8" s="14"/>
      <c r="E8" s="14"/>
      <c r="F8" s="14"/>
      <c r="G8" s="15"/>
      <c r="H8" s="16"/>
      <c r="I8" s="16"/>
      <c r="J8" s="16"/>
      <c r="K8" s="17"/>
      <c r="L8" s="17"/>
      <c r="M8" s="1"/>
      <c r="N8" s="1"/>
      <c r="O8" s="1"/>
      <c r="P8" s="2"/>
      <c r="Q8" s="3"/>
      <c r="R8" s="2"/>
      <c r="S8" s="4"/>
      <c r="T8" s="4"/>
      <c r="U8" s="4"/>
      <c r="V8" s="32"/>
      <c r="W8" s="36"/>
      <c r="X8" s="34"/>
      <c r="Y8" s="5"/>
      <c r="Z8" s="5"/>
      <c r="AA8" s="6"/>
      <c r="AB8" s="7"/>
      <c r="AC8" s="8"/>
      <c r="AD8" s="5"/>
      <c r="AE8" s="9"/>
      <c r="AF8" s="9"/>
      <c r="AG8" s="9"/>
      <c r="AH8" s="9"/>
      <c r="AI8" s="9"/>
      <c r="AJ8" s="9"/>
      <c r="AK8" s="10"/>
      <c r="AL8" s="10"/>
      <c r="AM8" s="10"/>
      <c r="AN8" s="10"/>
      <c r="AO8" s="9"/>
      <c r="AP8" s="9"/>
      <c r="AQ8" s="10"/>
      <c r="AR8" s="9"/>
      <c r="AS8" s="5"/>
      <c r="AT8" s="8"/>
      <c r="AU8" s="5"/>
    </row>
    <row r="9" spans="1:47" s="37" customFormat="1" ht="38.25" customHeight="1" x14ac:dyDescent="0.2">
      <c r="B9" s="267" t="s">
        <v>38</v>
      </c>
      <c r="C9" s="269" t="s">
        <v>39</v>
      </c>
      <c r="D9" s="198"/>
      <c r="E9" s="195" t="s">
        <v>40</v>
      </c>
      <c r="F9" s="198"/>
      <c r="G9" s="165" t="s">
        <v>41</v>
      </c>
      <c r="H9" s="195"/>
      <c r="I9" s="195" t="s">
        <v>42</v>
      </c>
      <c r="J9" s="195">
        <v>22</v>
      </c>
      <c r="K9" s="195">
        <v>22</v>
      </c>
      <c r="L9" s="195" t="s">
        <v>43</v>
      </c>
      <c r="M9" s="273">
        <v>22</v>
      </c>
      <c r="N9" s="276">
        <v>22</v>
      </c>
      <c r="O9" s="212">
        <f>(V9*R9)+(V14*R14)</f>
        <v>0.8</v>
      </c>
      <c r="P9" s="282">
        <f>(R9*W9)+(R14*W14)</f>
        <v>1</v>
      </c>
      <c r="Q9" s="165" t="s">
        <v>44</v>
      </c>
      <c r="R9" s="168">
        <v>0.8</v>
      </c>
      <c r="S9" s="171">
        <v>0</v>
      </c>
      <c r="T9" s="171">
        <v>0</v>
      </c>
      <c r="U9" s="174">
        <v>0</v>
      </c>
      <c r="V9" s="177">
        <v>1</v>
      </c>
      <c r="W9" s="180">
        <f>S9+T9+U9+V9</f>
        <v>1</v>
      </c>
      <c r="X9" s="183">
        <v>44561</v>
      </c>
      <c r="Y9" s="186" t="s">
        <v>150</v>
      </c>
      <c r="Z9" s="195" t="s">
        <v>45</v>
      </c>
      <c r="AA9" s="195" t="s">
        <v>46</v>
      </c>
      <c r="AB9" s="44">
        <v>2021768920020</v>
      </c>
      <c r="AC9" s="45" t="s">
        <v>47</v>
      </c>
      <c r="AD9" s="45" t="s">
        <v>48</v>
      </c>
      <c r="AE9" s="88">
        <v>80000000</v>
      </c>
      <c r="AF9" s="88" t="s">
        <v>55</v>
      </c>
      <c r="AG9" s="88" t="s">
        <v>55</v>
      </c>
      <c r="AH9" s="88" t="s">
        <v>55</v>
      </c>
      <c r="AI9" s="289">
        <f>SUM(AE9:AH14)</f>
        <v>380000000</v>
      </c>
      <c r="AJ9" s="88">
        <v>80000000</v>
      </c>
      <c r="AK9" s="89">
        <f>AJ9/AE9</f>
        <v>1</v>
      </c>
      <c r="AL9" s="139" t="s">
        <v>137</v>
      </c>
      <c r="AM9" s="136">
        <v>170000000</v>
      </c>
      <c r="AN9" s="220">
        <f>SUM(AM9:AM14)</f>
        <v>380000000</v>
      </c>
      <c r="AO9" s="135">
        <v>169745000</v>
      </c>
      <c r="AP9" s="217">
        <f>SUM(AO9:AO15)</f>
        <v>239745000</v>
      </c>
      <c r="AQ9" s="131">
        <f>AO9/AM9</f>
        <v>0.99850000000000005</v>
      </c>
      <c r="AR9" s="251">
        <f>AP9/AN9</f>
        <v>0.63090789473684206</v>
      </c>
      <c r="AS9" s="195" t="s">
        <v>2</v>
      </c>
      <c r="AT9" s="195" t="s">
        <v>49</v>
      </c>
      <c r="AU9" s="209"/>
    </row>
    <row r="10" spans="1:47" s="37" customFormat="1" ht="38.25" customHeight="1" x14ac:dyDescent="0.2">
      <c r="B10" s="280"/>
      <c r="C10" s="281"/>
      <c r="D10" s="199"/>
      <c r="E10" s="196"/>
      <c r="F10" s="199"/>
      <c r="G10" s="166"/>
      <c r="H10" s="196"/>
      <c r="I10" s="196"/>
      <c r="J10" s="196"/>
      <c r="K10" s="196"/>
      <c r="L10" s="196"/>
      <c r="M10" s="274"/>
      <c r="N10" s="277"/>
      <c r="O10" s="213"/>
      <c r="P10" s="283"/>
      <c r="Q10" s="166"/>
      <c r="R10" s="169"/>
      <c r="S10" s="172"/>
      <c r="T10" s="172"/>
      <c r="U10" s="175"/>
      <c r="V10" s="178"/>
      <c r="W10" s="181"/>
      <c r="X10" s="184"/>
      <c r="Y10" s="187"/>
      <c r="Z10" s="196"/>
      <c r="AA10" s="196"/>
      <c r="AB10" s="149" t="s">
        <v>129</v>
      </c>
      <c r="AC10" s="59" t="s">
        <v>130</v>
      </c>
      <c r="AD10" s="115" t="s">
        <v>131</v>
      </c>
      <c r="AE10" s="92" t="s">
        <v>55</v>
      </c>
      <c r="AF10" s="92" t="s">
        <v>55</v>
      </c>
      <c r="AG10" s="92" t="s">
        <v>55</v>
      </c>
      <c r="AH10" s="116">
        <v>86812655</v>
      </c>
      <c r="AI10" s="320"/>
      <c r="AJ10" s="92" t="s">
        <v>55</v>
      </c>
      <c r="AK10" s="92" t="s">
        <v>55</v>
      </c>
      <c r="AL10" s="140" t="s">
        <v>138</v>
      </c>
      <c r="AM10" s="130">
        <v>140000000</v>
      </c>
      <c r="AN10" s="221"/>
      <c r="AO10" s="105">
        <v>0</v>
      </c>
      <c r="AP10" s="218"/>
      <c r="AQ10" s="132">
        <f>AO10/AM10</f>
        <v>0</v>
      </c>
      <c r="AR10" s="310"/>
      <c r="AS10" s="196"/>
      <c r="AT10" s="196"/>
      <c r="AU10" s="210"/>
    </row>
    <row r="11" spans="1:47" s="37" customFormat="1" ht="38.25" customHeight="1" x14ac:dyDescent="0.2">
      <c r="B11" s="280"/>
      <c r="C11" s="281"/>
      <c r="D11" s="199"/>
      <c r="E11" s="196"/>
      <c r="F11" s="199"/>
      <c r="G11" s="166"/>
      <c r="H11" s="196"/>
      <c r="I11" s="196"/>
      <c r="J11" s="196"/>
      <c r="K11" s="196"/>
      <c r="L11" s="196"/>
      <c r="M11" s="274"/>
      <c r="N11" s="277"/>
      <c r="O11" s="213"/>
      <c r="P11" s="283"/>
      <c r="Q11" s="166"/>
      <c r="R11" s="169"/>
      <c r="S11" s="172"/>
      <c r="T11" s="172"/>
      <c r="U11" s="175"/>
      <c r="V11" s="178"/>
      <c r="W11" s="181"/>
      <c r="X11" s="184"/>
      <c r="Y11" s="187"/>
      <c r="Z11" s="196"/>
      <c r="AA11" s="196"/>
      <c r="AB11" s="137" t="s">
        <v>129</v>
      </c>
      <c r="AC11" s="59" t="s">
        <v>132</v>
      </c>
      <c r="AD11" s="115" t="s">
        <v>133</v>
      </c>
      <c r="AE11" s="92" t="s">
        <v>55</v>
      </c>
      <c r="AF11" s="92" t="s">
        <v>55</v>
      </c>
      <c r="AG11" s="92" t="s">
        <v>55</v>
      </c>
      <c r="AH11" s="116">
        <v>53187345</v>
      </c>
      <c r="AI11" s="320"/>
      <c r="AJ11" s="116" t="s">
        <v>55</v>
      </c>
      <c r="AK11" s="116" t="s">
        <v>55</v>
      </c>
      <c r="AL11" s="141" t="s">
        <v>140</v>
      </c>
      <c r="AM11" s="106">
        <v>7904000</v>
      </c>
      <c r="AN11" s="221"/>
      <c r="AO11" s="105">
        <v>7904000</v>
      </c>
      <c r="AP11" s="218"/>
      <c r="AQ11" s="132">
        <f>AO11/AM11</f>
        <v>1</v>
      </c>
      <c r="AR11" s="310"/>
      <c r="AS11" s="196"/>
      <c r="AT11" s="196"/>
      <c r="AU11" s="210"/>
    </row>
    <row r="12" spans="1:47" s="37" customFormat="1" ht="25.5" x14ac:dyDescent="0.2">
      <c r="B12" s="280"/>
      <c r="C12" s="281"/>
      <c r="D12" s="199"/>
      <c r="E12" s="196"/>
      <c r="F12" s="199"/>
      <c r="G12" s="166"/>
      <c r="H12" s="196"/>
      <c r="I12" s="196"/>
      <c r="J12" s="196"/>
      <c r="K12" s="196"/>
      <c r="L12" s="196"/>
      <c r="M12" s="274"/>
      <c r="N12" s="277"/>
      <c r="O12" s="213"/>
      <c r="P12" s="283"/>
      <c r="Q12" s="166"/>
      <c r="R12" s="169"/>
      <c r="S12" s="172"/>
      <c r="T12" s="172"/>
      <c r="U12" s="175"/>
      <c r="V12" s="178"/>
      <c r="W12" s="181"/>
      <c r="X12" s="184"/>
      <c r="Y12" s="187"/>
      <c r="Z12" s="196"/>
      <c r="AA12" s="196"/>
      <c r="AB12" s="203" t="s">
        <v>104</v>
      </c>
      <c r="AC12" s="205" t="s">
        <v>105</v>
      </c>
      <c r="AD12" s="201" t="s">
        <v>48</v>
      </c>
      <c r="AE12" s="207" t="s">
        <v>55</v>
      </c>
      <c r="AF12" s="207" t="s">
        <v>55</v>
      </c>
      <c r="AG12" s="207">
        <v>140000000</v>
      </c>
      <c r="AH12" s="207" t="s">
        <v>55</v>
      </c>
      <c r="AI12" s="320"/>
      <c r="AJ12" s="207">
        <v>140000000</v>
      </c>
      <c r="AK12" s="215">
        <f>AJ12/AG12</f>
        <v>1</v>
      </c>
      <c r="AL12" s="140" t="s">
        <v>141</v>
      </c>
      <c r="AM12" s="130">
        <v>41000000</v>
      </c>
      <c r="AN12" s="221"/>
      <c r="AO12" s="134">
        <v>41000000</v>
      </c>
      <c r="AP12" s="218"/>
      <c r="AQ12" s="132">
        <f>AO12/AM12</f>
        <v>1</v>
      </c>
      <c r="AR12" s="310"/>
      <c r="AS12" s="196"/>
      <c r="AT12" s="196"/>
      <c r="AU12" s="210"/>
    </row>
    <row r="13" spans="1:47" s="37" customFormat="1" ht="39" thickBot="1" x14ac:dyDescent="0.25">
      <c r="B13" s="280"/>
      <c r="C13" s="281"/>
      <c r="D13" s="199"/>
      <c r="E13" s="196"/>
      <c r="F13" s="199"/>
      <c r="G13" s="166"/>
      <c r="H13" s="196"/>
      <c r="I13" s="196"/>
      <c r="J13" s="196"/>
      <c r="K13" s="196"/>
      <c r="L13" s="196"/>
      <c r="M13" s="274"/>
      <c r="N13" s="277"/>
      <c r="O13" s="213"/>
      <c r="P13" s="283"/>
      <c r="Q13" s="167"/>
      <c r="R13" s="170"/>
      <c r="S13" s="173"/>
      <c r="T13" s="173"/>
      <c r="U13" s="176"/>
      <c r="V13" s="179"/>
      <c r="W13" s="182"/>
      <c r="X13" s="185"/>
      <c r="Y13" s="188"/>
      <c r="Z13" s="196"/>
      <c r="AA13" s="196"/>
      <c r="AB13" s="204"/>
      <c r="AC13" s="206"/>
      <c r="AD13" s="202"/>
      <c r="AE13" s="208"/>
      <c r="AF13" s="208"/>
      <c r="AG13" s="208"/>
      <c r="AH13" s="208"/>
      <c r="AI13" s="320"/>
      <c r="AJ13" s="208"/>
      <c r="AK13" s="216"/>
      <c r="AL13" s="142" t="s">
        <v>139</v>
      </c>
      <c r="AM13" s="129">
        <v>6816000</v>
      </c>
      <c r="AN13" s="221"/>
      <c r="AO13" s="133">
        <v>6816000</v>
      </c>
      <c r="AP13" s="218"/>
      <c r="AQ13" s="132">
        <f>AO13/AM13</f>
        <v>1</v>
      </c>
      <c r="AR13" s="310"/>
      <c r="AS13" s="196"/>
      <c r="AT13" s="196"/>
      <c r="AU13" s="210"/>
    </row>
    <row r="14" spans="1:47" s="37" customFormat="1" ht="51.75" thickBot="1" x14ac:dyDescent="0.25">
      <c r="B14" s="268"/>
      <c r="C14" s="270"/>
      <c r="D14" s="200"/>
      <c r="E14" s="197"/>
      <c r="F14" s="200"/>
      <c r="G14" s="279"/>
      <c r="H14" s="197"/>
      <c r="I14" s="197"/>
      <c r="J14" s="197"/>
      <c r="K14" s="197"/>
      <c r="L14" s="197"/>
      <c r="M14" s="275"/>
      <c r="N14" s="278"/>
      <c r="O14" s="214"/>
      <c r="P14" s="284"/>
      <c r="Q14" s="46" t="s">
        <v>50</v>
      </c>
      <c r="R14" s="47">
        <v>0.2</v>
      </c>
      <c r="S14" s="48">
        <v>0</v>
      </c>
      <c r="T14" s="48">
        <v>0</v>
      </c>
      <c r="U14" s="103">
        <v>1</v>
      </c>
      <c r="V14" s="49">
        <v>0</v>
      </c>
      <c r="W14" s="78">
        <f>S14+T14+U14+V14</f>
        <v>1</v>
      </c>
      <c r="X14" s="50">
        <v>44561</v>
      </c>
      <c r="Y14" s="152" t="s">
        <v>101</v>
      </c>
      <c r="Z14" s="197"/>
      <c r="AA14" s="197"/>
      <c r="AB14" s="51" t="s">
        <v>51</v>
      </c>
      <c r="AC14" s="51" t="s">
        <v>52</v>
      </c>
      <c r="AD14" s="113" t="s">
        <v>53</v>
      </c>
      <c r="AE14" s="90" t="s">
        <v>55</v>
      </c>
      <c r="AF14" s="90">
        <v>20000000</v>
      </c>
      <c r="AG14" s="90" t="s">
        <v>55</v>
      </c>
      <c r="AH14" s="90" t="s">
        <v>55</v>
      </c>
      <c r="AI14" s="290"/>
      <c r="AJ14" s="90">
        <v>20000000</v>
      </c>
      <c r="AK14" s="85">
        <f>AJ14/AF14</f>
        <v>1</v>
      </c>
      <c r="AL14" s="143" t="s">
        <v>107</v>
      </c>
      <c r="AM14" s="94">
        <v>14280000</v>
      </c>
      <c r="AN14" s="222"/>
      <c r="AO14" s="95">
        <v>14280000</v>
      </c>
      <c r="AP14" s="219"/>
      <c r="AQ14" s="150">
        <f>AO14/AM14</f>
        <v>1</v>
      </c>
      <c r="AR14" s="252"/>
      <c r="AS14" s="197"/>
      <c r="AT14" s="197"/>
      <c r="AU14" s="211"/>
    </row>
    <row r="15" spans="1:47" s="37" customFormat="1" ht="39" customHeight="1" thickBot="1" x14ac:dyDescent="0.25">
      <c r="B15" s="52" t="s">
        <v>38</v>
      </c>
      <c r="C15" s="53" t="s">
        <v>39</v>
      </c>
      <c r="D15" s="54"/>
      <c r="E15" s="18" t="s">
        <v>40</v>
      </c>
      <c r="F15" s="54"/>
      <c r="G15" s="55" t="s">
        <v>54</v>
      </c>
      <c r="H15" s="18"/>
      <c r="I15" s="18" t="s">
        <v>42</v>
      </c>
      <c r="J15" s="18">
        <v>7</v>
      </c>
      <c r="K15" s="18">
        <v>5</v>
      </c>
      <c r="L15" s="18" t="s">
        <v>55</v>
      </c>
      <c r="M15" s="18" t="s">
        <v>55</v>
      </c>
      <c r="N15" s="120" t="s">
        <v>55</v>
      </c>
      <c r="O15" s="29" t="s">
        <v>55</v>
      </c>
      <c r="P15" s="29" t="s">
        <v>55</v>
      </c>
      <c r="Q15" s="18" t="s">
        <v>55</v>
      </c>
      <c r="R15" s="18" t="s">
        <v>55</v>
      </c>
      <c r="S15" s="29" t="s">
        <v>55</v>
      </c>
      <c r="T15" s="29" t="s">
        <v>55</v>
      </c>
      <c r="U15" s="120" t="s">
        <v>55</v>
      </c>
      <c r="V15" s="33" t="s">
        <v>55</v>
      </c>
      <c r="W15" s="78" t="e">
        <f>S15+T15+U15+V15</f>
        <v>#VALUE!</v>
      </c>
      <c r="X15" s="56" t="s">
        <v>55</v>
      </c>
      <c r="Y15" s="120" t="s">
        <v>55</v>
      </c>
      <c r="Z15" s="18" t="s">
        <v>55</v>
      </c>
      <c r="AA15" s="18" t="s">
        <v>55</v>
      </c>
      <c r="AB15" s="18" t="s">
        <v>55</v>
      </c>
      <c r="AC15" s="18" t="s">
        <v>55</v>
      </c>
      <c r="AD15" s="18" t="s">
        <v>55</v>
      </c>
      <c r="AE15" s="91" t="s">
        <v>55</v>
      </c>
      <c r="AF15" s="91" t="s">
        <v>55</v>
      </c>
      <c r="AG15" s="91" t="s">
        <v>55</v>
      </c>
      <c r="AH15" s="91" t="s">
        <v>55</v>
      </c>
      <c r="AI15" s="91" t="s">
        <v>55</v>
      </c>
      <c r="AJ15" s="91" t="s">
        <v>55</v>
      </c>
      <c r="AK15" s="86" t="s">
        <v>55</v>
      </c>
      <c r="AL15" s="96" t="s">
        <v>55</v>
      </c>
      <c r="AM15" s="97" t="s">
        <v>55</v>
      </c>
      <c r="AN15" s="96" t="s">
        <v>55</v>
      </c>
      <c r="AO15" s="96" t="s">
        <v>55</v>
      </c>
      <c r="AP15" s="96" t="s">
        <v>55</v>
      </c>
      <c r="AQ15" s="96" t="s">
        <v>55</v>
      </c>
      <c r="AR15" s="151" t="s">
        <v>55</v>
      </c>
      <c r="AS15" s="18" t="s">
        <v>2</v>
      </c>
      <c r="AT15" s="18" t="s">
        <v>49</v>
      </c>
      <c r="AU15" s="57" t="s">
        <v>151</v>
      </c>
    </row>
    <row r="16" spans="1:47" s="37" customFormat="1" ht="72.75" customHeight="1" thickBot="1" x14ac:dyDescent="0.25">
      <c r="B16" s="267" t="s">
        <v>38</v>
      </c>
      <c r="C16" s="269" t="s">
        <v>56</v>
      </c>
      <c r="D16" s="198"/>
      <c r="E16" s="195" t="s">
        <v>57</v>
      </c>
      <c r="F16" s="198"/>
      <c r="G16" s="271" t="s">
        <v>58</v>
      </c>
      <c r="H16" s="195"/>
      <c r="I16" s="273" t="s">
        <v>42</v>
      </c>
      <c r="J16" s="273">
        <v>9</v>
      </c>
      <c r="K16" s="273">
        <v>2</v>
      </c>
      <c r="L16" s="195" t="s">
        <v>59</v>
      </c>
      <c r="M16" s="273">
        <v>2</v>
      </c>
      <c r="N16" s="276">
        <f>P16</f>
        <v>0.95979999999999999</v>
      </c>
      <c r="O16" s="293">
        <f>(R16*V16)+(R17*V17)</f>
        <v>0.06</v>
      </c>
      <c r="P16" s="295">
        <f>(R16*W16)+(R17*W17)</f>
        <v>0.95979999999999999</v>
      </c>
      <c r="Q16" s="38" t="s">
        <v>60</v>
      </c>
      <c r="R16" s="39">
        <v>0.4</v>
      </c>
      <c r="S16" s="40">
        <v>1</v>
      </c>
      <c r="T16" s="40">
        <v>0</v>
      </c>
      <c r="U16" s="121">
        <v>0</v>
      </c>
      <c r="V16" s="41">
        <v>0</v>
      </c>
      <c r="W16" s="42">
        <f>S16+T16+U16+V16</f>
        <v>1</v>
      </c>
      <c r="X16" s="43">
        <v>44561</v>
      </c>
      <c r="Y16" s="153" t="s">
        <v>61</v>
      </c>
      <c r="Z16" s="112" t="s">
        <v>62</v>
      </c>
      <c r="AA16" s="195" t="s">
        <v>63</v>
      </c>
      <c r="AB16" s="195" t="s">
        <v>64</v>
      </c>
      <c r="AC16" s="195" t="s">
        <v>65</v>
      </c>
      <c r="AD16" s="195" t="s">
        <v>53</v>
      </c>
      <c r="AE16" s="289" t="s">
        <v>55</v>
      </c>
      <c r="AF16" s="289">
        <v>45000000</v>
      </c>
      <c r="AG16" s="289" t="s">
        <v>55</v>
      </c>
      <c r="AH16" s="289" t="s">
        <v>55</v>
      </c>
      <c r="AI16" s="289">
        <v>45000000</v>
      </c>
      <c r="AJ16" s="289">
        <v>45000000</v>
      </c>
      <c r="AK16" s="323">
        <f>AJ16/AF16</f>
        <v>1</v>
      </c>
      <c r="AL16" s="285" t="s">
        <v>114</v>
      </c>
      <c r="AM16" s="220">
        <v>45000000</v>
      </c>
      <c r="AN16" s="220">
        <f>AM16</f>
        <v>45000000</v>
      </c>
      <c r="AO16" s="217">
        <v>45000000</v>
      </c>
      <c r="AP16" s="217">
        <f>AO16</f>
        <v>45000000</v>
      </c>
      <c r="AQ16" s="291">
        <f>AO16/AM16</f>
        <v>1</v>
      </c>
      <c r="AR16" s="251">
        <f>AP16/(AN16)</f>
        <v>1</v>
      </c>
      <c r="AS16" s="195" t="s">
        <v>2</v>
      </c>
      <c r="AT16" s="195" t="s">
        <v>49</v>
      </c>
      <c r="AU16" s="209"/>
    </row>
    <row r="17" spans="2:47" s="37" customFormat="1" ht="114.75" customHeight="1" thickBot="1" x14ac:dyDescent="0.25">
      <c r="B17" s="268"/>
      <c r="C17" s="270"/>
      <c r="D17" s="200"/>
      <c r="E17" s="197"/>
      <c r="F17" s="200"/>
      <c r="G17" s="272"/>
      <c r="H17" s="197"/>
      <c r="I17" s="275"/>
      <c r="J17" s="275"/>
      <c r="K17" s="275"/>
      <c r="L17" s="197"/>
      <c r="M17" s="275"/>
      <c r="N17" s="278"/>
      <c r="O17" s="294"/>
      <c r="P17" s="296"/>
      <c r="Q17" s="46" t="s">
        <v>66</v>
      </c>
      <c r="R17" s="47">
        <v>0.6</v>
      </c>
      <c r="S17" s="48">
        <v>0.2</v>
      </c>
      <c r="T17" s="48">
        <v>0.3</v>
      </c>
      <c r="U17" s="122">
        <v>0.33300000000000002</v>
      </c>
      <c r="V17" s="58">
        <v>0.1</v>
      </c>
      <c r="W17" s="78">
        <f>S17+T17+U17+V17</f>
        <v>0.93299999999999994</v>
      </c>
      <c r="X17" s="50">
        <v>44561</v>
      </c>
      <c r="Y17" s="152" t="s">
        <v>119</v>
      </c>
      <c r="Z17" s="51" t="s">
        <v>67</v>
      </c>
      <c r="AA17" s="197"/>
      <c r="AB17" s="197"/>
      <c r="AC17" s="197"/>
      <c r="AD17" s="197"/>
      <c r="AE17" s="290"/>
      <c r="AF17" s="290"/>
      <c r="AG17" s="290"/>
      <c r="AH17" s="290"/>
      <c r="AI17" s="290"/>
      <c r="AJ17" s="290"/>
      <c r="AK17" s="324"/>
      <c r="AL17" s="286"/>
      <c r="AM17" s="222"/>
      <c r="AN17" s="222"/>
      <c r="AO17" s="219"/>
      <c r="AP17" s="219"/>
      <c r="AQ17" s="292"/>
      <c r="AR17" s="252"/>
      <c r="AS17" s="197"/>
      <c r="AT17" s="197"/>
      <c r="AU17" s="211"/>
    </row>
    <row r="18" spans="2:47" s="37" customFormat="1" ht="63" customHeight="1" thickBot="1" x14ac:dyDescent="0.25">
      <c r="B18" s="267" t="s">
        <v>38</v>
      </c>
      <c r="C18" s="269" t="s">
        <v>56</v>
      </c>
      <c r="D18" s="198"/>
      <c r="E18" s="195" t="s">
        <v>57</v>
      </c>
      <c r="F18" s="198"/>
      <c r="G18" s="271" t="s">
        <v>68</v>
      </c>
      <c r="H18" s="301">
        <v>0.05</v>
      </c>
      <c r="I18" s="273" t="s">
        <v>42</v>
      </c>
      <c r="J18" s="273">
        <v>0</v>
      </c>
      <c r="K18" s="273">
        <v>4</v>
      </c>
      <c r="L18" s="195" t="s">
        <v>59</v>
      </c>
      <c r="M18" s="195">
        <v>1</v>
      </c>
      <c r="N18" s="276">
        <f>P18</f>
        <v>1</v>
      </c>
      <c r="O18" s="287">
        <f>(R18*V18)+(R19*V19)</f>
        <v>0.375</v>
      </c>
      <c r="P18" s="171">
        <f>(W18*R18)+(W19*R19)</f>
        <v>1</v>
      </c>
      <c r="Q18" s="38" t="s">
        <v>69</v>
      </c>
      <c r="R18" s="39">
        <v>0.5</v>
      </c>
      <c r="S18" s="40">
        <v>1</v>
      </c>
      <c r="T18" s="40">
        <v>0</v>
      </c>
      <c r="U18" s="121">
        <v>0</v>
      </c>
      <c r="V18" s="41">
        <v>0</v>
      </c>
      <c r="W18" s="42">
        <f>S18+T18+U18</f>
        <v>1</v>
      </c>
      <c r="X18" s="43">
        <v>44561</v>
      </c>
      <c r="Y18" s="153" t="s">
        <v>70</v>
      </c>
      <c r="Z18" s="195" t="s">
        <v>71</v>
      </c>
      <c r="AA18" s="195" t="s">
        <v>63</v>
      </c>
      <c r="AB18" s="45" t="s">
        <v>64</v>
      </c>
      <c r="AC18" s="45" t="s">
        <v>72</v>
      </c>
      <c r="AD18" s="38" t="s">
        <v>53</v>
      </c>
      <c r="AE18" s="88" t="s">
        <v>55</v>
      </c>
      <c r="AF18" s="88">
        <v>45000000</v>
      </c>
      <c r="AG18" s="88" t="s">
        <v>55</v>
      </c>
      <c r="AH18" s="88" t="s">
        <v>55</v>
      </c>
      <c r="AI18" s="289">
        <v>48000000</v>
      </c>
      <c r="AJ18" s="88">
        <v>45000000</v>
      </c>
      <c r="AK18" s="87">
        <f>AJ18/AF18</f>
        <v>1</v>
      </c>
      <c r="AL18" s="145" t="s">
        <v>111</v>
      </c>
      <c r="AM18" s="99">
        <v>41055000</v>
      </c>
      <c r="AN18" s="220">
        <f>SUM(AM18:AM19)</f>
        <v>48000000</v>
      </c>
      <c r="AO18" s="100">
        <v>41055000</v>
      </c>
      <c r="AP18" s="217">
        <f>AO18+AO19</f>
        <v>47740325</v>
      </c>
      <c r="AQ18" s="98">
        <f>AO18/AM18</f>
        <v>1</v>
      </c>
      <c r="AR18" s="251">
        <f>AP18/AN18</f>
        <v>0.99459010416666671</v>
      </c>
      <c r="AS18" s="195" t="s">
        <v>2</v>
      </c>
      <c r="AT18" s="195" t="s">
        <v>49</v>
      </c>
      <c r="AU18" s="209"/>
    </row>
    <row r="19" spans="2:47" s="37" customFormat="1" ht="54.75" customHeight="1" thickBot="1" x14ac:dyDescent="0.25">
      <c r="B19" s="268"/>
      <c r="C19" s="270"/>
      <c r="D19" s="200"/>
      <c r="E19" s="197"/>
      <c r="F19" s="200"/>
      <c r="G19" s="272"/>
      <c r="H19" s="197"/>
      <c r="I19" s="275"/>
      <c r="J19" s="275"/>
      <c r="K19" s="275"/>
      <c r="L19" s="197"/>
      <c r="M19" s="197"/>
      <c r="N19" s="278"/>
      <c r="O19" s="288"/>
      <c r="P19" s="288"/>
      <c r="Q19" s="46" t="s">
        <v>73</v>
      </c>
      <c r="R19" s="47">
        <v>0.5</v>
      </c>
      <c r="S19" s="48">
        <v>0</v>
      </c>
      <c r="T19" s="48">
        <v>0</v>
      </c>
      <c r="U19" s="103">
        <v>0.25</v>
      </c>
      <c r="V19" s="49">
        <v>0.75</v>
      </c>
      <c r="W19" s="78">
        <f t="shared" ref="W19:W28" si="0">S19+T19+U19+V19</f>
        <v>1</v>
      </c>
      <c r="X19" s="50">
        <v>44561</v>
      </c>
      <c r="Y19" s="152" t="s">
        <v>120</v>
      </c>
      <c r="Z19" s="197"/>
      <c r="AA19" s="197"/>
      <c r="AB19" s="51" t="s">
        <v>113</v>
      </c>
      <c r="AC19" s="109" t="s">
        <v>110</v>
      </c>
      <c r="AD19" s="80" t="s">
        <v>48</v>
      </c>
      <c r="AE19" s="110" t="s">
        <v>55</v>
      </c>
      <c r="AF19" s="110" t="s">
        <v>55</v>
      </c>
      <c r="AG19" s="110">
        <v>3000000</v>
      </c>
      <c r="AH19" s="110" t="s">
        <v>55</v>
      </c>
      <c r="AI19" s="290"/>
      <c r="AJ19" s="90">
        <v>3000000</v>
      </c>
      <c r="AK19" s="85">
        <f>AJ19/AG19</f>
        <v>1</v>
      </c>
      <c r="AL19" s="143" t="s">
        <v>115</v>
      </c>
      <c r="AM19" s="94">
        <v>6945000</v>
      </c>
      <c r="AN19" s="222"/>
      <c r="AO19" s="95">
        <v>6685325</v>
      </c>
      <c r="AP19" s="219"/>
      <c r="AQ19" s="93">
        <f t="shared" ref="AQ19:AQ24" si="1">AO19/AM19</f>
        <v>0.96260979121670265</v>
      </c>
      <c r="AR19" s="252"/>
      <c r="AS19" s="197"/>
      <c r="AT19" s="197"/>
      <c r="AU19" s="211"/>
    </row>
    <row r="20" spans="2:47" s="37" customFormat="1" ht="68.25" customHeight="1" thickBot="1" x14ac:dyDescent="0.25">
      <c r="B20" s="267" t="s">
        <v>38</v>
      </c>
      <c r="C20" s="269" t="s">
        <v>56</v>
      </c>
      <c r="D20" s="198"/>
      <c r="E20" s="195" t="s">
        <v>57</v>
      </c>
      <c r="F20" s="198"/>
      <c r="G20" s="271" t="s">
        <v>74</v>
      </c>
      <c r="H20" s="195"/>
      <c r="I20" s="273" t="s">
        <v>42</v>
      </c>
      <c r="J20" s="273">
        <v>1274</v>
      </c>
      <c r="K20" s="273">
        <v>1050</v>
      </c>
      <c r="L20" s="195" t="s">
        <v>43</v>
      </c>
      <c r="M20" s="273">
        <v>250</v>
      </c>
      <c r="N20" s="298">
        <f>P20</f>
        <v>0.97919999999999996</v>
      </c>
      <c r="O20" s="302">
        <f>SUMPRODUCT(R20:R24*V20:V24)</f>
        <v>0.25505</v>
      </c>
      <c r="P20" s="171">
        <f>(W20*R20)+(W21*R21)+(W22*R22)+(W23*R23)+(W24*R24)</f>
        <v>0.97919999999999996</v>
      </c>
      <c r="Q20" s="38" t="s">
        <v>75</v>
      </c>
      <c r="R20" s="39">
        <v>0.15</v>
      </c>
      <c r="S20" s="40">
        <v>0.5</v>
      </c>
      <c r="T20" s="40">
        <v>0.25</v>
      </c>
      <c r="U20" s="121">
        <v>0.25</v>
      </c>
      <c r="V20" s="41">
        <v>0</v>
      </c>
      <c r="W20" s="42">
        <f t="shared" si="0"/>
        <v>1</v>
      </c>
      <c r="X20" s="43">
        <v>44561</v>
      </c>
      <c r="Y20" s="153" t="s">
        <v>98</v>
      </c>
      <c r="Z20" s="195" t="s">
        <v>99</v>
      </c>
      <c r="AA20" s="195" t="s">
        <v>63</v>
      </c>
      <c r="AB20" s="127">
        <v>2021768920021</v>
      </c>
      <c r="AC20" s="38" t="s">
        <v>76</v>
      </c>
      <c r="AD20" s="82" t="s">
        <v>48</v>
      </c>
      <c r="AE20" s="88">
        <v>1055000000</v>
      </c>
      <c r="AF20" s="88" t="s">
        <v>55</v>
      </c>
      <c r="AG20" s="88" t="s">
        <v>55</v>
      </c>
      <c r="AH20" s="88" t="s">
        <v>55</v>
      </c>
      <c r="AI20" s="289">
        <f>SUM(AE20+AF23+AG24+AH21)</f>
        <v>2024755429</v>
      </c>
      <c r="AJ20" s="88">
        <v>1055000000</v>
      </c>
      <c r="AK20" s="87">
        <f>AJ20/AE20</f>
        <v>1</v>
      </c>
      <c r="AL20" s="144" t="s">
        <v>144</v>
      </c>
      <c r="AM20" s="136">
        <v>30458251</v>
      </c>
      <c r="AN20" s="220">
        <f>SUM(AM20:AM24)</f>
        <v>2024755429</v>
      </c>
      <c r="AO20" s="135">
        <v>28660336</v>
      </c>
      <c r="AP20" s="217">
        <f>SUM(AO20:AO24)</f>
        <v>1863470678</v>
      </c>
      <c r="AQ20" s="144">
        <f t="shared" si="1"/>
        <v>0.94097116738580955</v>
      </c>
      <c r="AR20" s="174">
        <f>AP20/AN20</f>
        <v>0.92034358881573342</v>
      </c>
      <c r="AS20" s="195" t="s">
        <v>2</v>
      </c>
      <c r="AT20" s="195" t="s">
        <v>49</v>
      </c>
      <c r="AU20" s="209"/>
    </row>
    <row r="21" spans="2:47" s="37" customFormat="1" ht="39" thickBot="1" x14ac:dyDescent="0.25">
      <c r="B21" s="280"/>
      <c r="C21" s="281"/>
      <c r="D21" s="199"/>
      <c r="E21" s="196"/>
      <c r="F21" s="199"/>
      <c r="G21" s="297"/>
      <c r="H21" s="196"/>
      <c r="I21" s="274"/>
      <c r="J21" s="274"/>
      <c r="K21" s="274"/>
      <c r="L21" s="196"/>
      <c r="M21" s="274"/>
      <c r="N21" s="299"/>
      <c r="O21" s="305"/>
      <c r="P21" s="172"/>
      <c r="Q21" s="60" t="s">
        <v>77</v>
      </c>
      <c r="R21" s="61">
        <v>0.15</v>
      </c>
      <c r="S21" s="62">
        <v>1</v>
      </c>
      <c r="T21" s="62">
        <v>0</v>
      </c>
      <c r="U21" s="123">
        <v>0</v>
      </c>
      <c r="V21" s="63">
        <v>0</v>
      </c>
      <c r="W21" s="42">
        <f t="shared" si="0"/>
        <v>1</v>
      </c>
      <c r="X21" s="64">
        <v>44561</v>
      </c>
      <c r="Y21" s="154" t="s">
        <v>102</v>
      </c>
      <c r="Z21" s="196"/>
      <c r="AA21" s="196"/>
      <c r="AB21" s="227" t="s">
        <v>134</v>
      </c>
      <c r="AC21" s="201" t="s">
        <v>135</v>
      </c>
      <c r="AD21" s="225" t="s">
        <v>136</v>
      </c>
      <c r="AE21" s="207" t="s">
        <v>55</v>
      </c>
      <c r="AF21" s="207" t="s">
        <v>55</v>
      </c>
      <c r="AG21" s="207" t="s">
        <v>55</v>
      </c>
      <c r="AH21" s="207">
        <v>158255429</v>
      </c>
      <c r="AI21" s="320"/>
      <c r="AJ21" s="207" t="s">
        <v>55</v>
      </c>
      <c r="AK21" s="223" t="s">
        <v>55</v>
      </c>
      <c r="AL21" s="138" t="s">
        <v>146</v>
      </c>
      <c r="AM21" s="106">
        <v>563371175</v>
      </c>
      <c r="AN21" s="221"/>
      <c r="AO21" s="105">
        <v>562348598</v>
      </c>
      <c r="AP21" s="218"/>
      <c r="AQ21" s="147">
        <f t="shared" si="1"/>
        <v>0.9981848964849861</v>
      </c>
      <c r="AR21" s="175"/>
      <c r="AS21" s="196"/>
      <c r="AT21" s="196"/>
      <c r="AU21" s="210"/>
    </row>
    <row r="22" spans="2:47" s="37" customFormat="1" ht="54" customHeight="1" thickBot="1" x14ac:dyDescent="0.25">
      <c r="B22" s="280"/>
      <c r="C22" s="281"/>
      <c r="D22" s="199"/>
      <c r="E22" s="196"/>
      <c r="F22" s="199"/>
      <c r="G22" s="297"/>
      <c r="H22" s="196"/>
      <c r="I22" s="274"/>
      <c r="J22" s="274"/>
      <c r="K22" s="274"/>
      <c r="L22" s="196"/>
      <c r="M22" s="274"/>
      <c r="N22" s="299"/>
      <c r="O22" s="305"/>
      <c r="P22" s="172"/>
      <c r="Q22" s="60" t="s">
        <v>78</v>
      </c>
      <c r="R22" s="61">
        <v>0.15</v>
      </c>
      <c r="S22" s="65">
        <v>0.93500000000000005</v>
      </c>
      <c r="T22" s="62">
        <v>0</v>
      </c>
      <c r="U22" s="124">
        <v>6.5000000000000002E-2</v>
      </c>
      <c r="V22" s="63">
        <v>0</v>
      </c>
      <c r="W22" s="42">
        <f t="shared" si="0"/>
        <v>1</v>
      </c>
      <c r="X22" s="64">
        <v>44561</v>
      </c>
      <c r="Y22" s="154" t="s">
        <v>79</v>
      </c>
      <c r="Z22" s="196"/>
      <c r="AA22" s="196"/>
      <c r="AB22" s="228"/>
      <c r="AC22" s="202"/>
      <c r="AD22" s="226"/>
      <c r="AE22" s="208"/>
      <c r="AF22" s="208"/>
      <c r="AG22" s="208"/>
      <c r="AH22" s="208"/>
      <c r="AI22" s="320"/>
      <c r="AJ22" s="208"/>
      <c r="AK22" s="224"/>
      <c r="AL22" s="138" t="s">
        <v>145</v>
      </c>
      <c r="AM22" s="130">
        <v>1302061763</v>
      </c>
      <c r="AN22" s="221"/>
      <c r="AO22" s="134">
        <v>1143597504</v>
      </c>
      <c r="AP22" s="218"/>
      <c r="AQ22" s="146">
        <f t="shared" si="1"/>
        <v>0.87829743296132723</v>
      </c>
      <c r="AR22" s="175"/>
      <c r="AS22" s="202"/>
      <c r="AT22" s="202"/>
      <c r="AU22" s="210"/>
    </row>
    <row r="23" spans="2:47" s="37" customFormat="1" ht="213.75" customHeight="1" thickBot="1" x14ac:dyDescent="0.25">
      <c r="B23" s="280"/>
      <c r="C23" s="281"/>
      <c r="D23" s="199"/>
      <c r="E23" s="196"/>
      <c r="F23" s="199"/>
      <c r="G23" s="297"/>
      <c r="H23" s="196"/>
      <c r="I23" s="274"/>
      <c r="J23" s="274"/>
      <c r="K23" s="274"/>
      <c r="L23" s="196"/>
      <c r="M23" s="274"/>
      <c r="N23" s="299"/>
      <c r="O23" s="305"/>
      <c r="P23" s="172"/>
      <c r="Q23" s="60" t="s">
        <v>80</v>
      </c>
      <c r="R23" s="61">
        <v>0.15</v>
      </c>
      <c r="S23" s="65">
        <v>0.14199999999999999</v>
      </c>
      <c r="T23" s="65">
        <v>0.71499999999999997</v>
      </c>
      <c r="U23" s="124">
        <v>0</v>
      </c>
      <c r="V23" s="66">
        <v>0.14299999999999999</v>
      </c>
      <c r="W23" s="42">
        <f t="shared" si="0"/>
        <v>1</v>
      </c>
      <c r="X23" s="64">
        <v>44561</v>
      </c>
      <c r="Y23" s="154" t="s">
        <v>149</v>
      </c>
      <c r="Z23" s="196"/>
      <c r="AA23" s="196"/>
      <c r="AB23" s="83" t="s">
        <v>64</v>
      </c>
      <c r="AC23" s="59" t="s">
        <v>81</v>
      </c>
      <c r="AD23" s="84" t="s">
        <v>53</v>
      </c>
      <c r="AE23" s="92" t="s">
        <v>55</v>
      </c>
      <c r="AF23" s="92">
        <v>774500000</v>
      </c>
      <c r="AG23" s="92" t="s">
        <v>55</v>
      </c>
      <c r="AH23" s="116" t="s">
        <v>55</v>
      </c>
      <c r="AI23" s="320"/>
      <c r="AJ23" s="92">
        <v>774500000</v>
      </c>
      <c r="AK23" s="126">
        <f>AJ23/AF23</f>
        <v>1</v>
      </c>
      <c r="AL23" s="138" t="s">
        <v>147</v>
      </c>
      <c r="AM23" s="101">
        <v>100990005</v>
      </c>
      <c r="AN23" s="221"/>
      <c r="AO23" s="105">
        <v>100990005</v>
      </c>
      <c r="AP23" s="218"/>
      <c r="AQ23" s="108">
        <f t="shared" si="1"/>
        <v>1</v>
      </c>
      <c r="AR23" s="175"/>
      <c r="AS23" s="201" t="s">
        <v>2</v>
      </c>
      <c r="AT23" s="201" t="s">
        <v>49</v>
      </c>
      <c r="AU23" s="210"/>
    </row>
    <row r="24" spans="2:47" s="37" customFormat="1" ht="49.5" customHeight="1" thickBot="1" x14ac:dyDescent="0.25">
      <c r="B24" s="268"/>
      <c r="C24" s="270"/>
      <c r="D24" s="200"/>
      <c r="E24" s="197"/>
      <c r="F24" s="200"/>
      <c r="G24" s="272"/>
      <c r="H24" s="197"/>
      <c r="I24" s="275"/>
      <c r="J24" s="275"/>
      <c r="K24" s="275"/>
      <c r="L24" s="197"/>
      <c r="M24" s="275"/>
      <c r="N24" s="300"/>
      <c r="O24" s="306"/>
      <c r="P24" s="288"/>
      <c r="Q24" s="46" t="s">
        <v>82</v>
      </c>
      <c r="R24" s="47">
        <v>0.4</v>
      </c>
      <c r="S24" s="48">
        <v>0</v>
      </c>
      <c r="T24" s="48">
        <v>0</v>
      </c>
      <c r="U24" s="122">
        <v>0.36399999999999999</v>
      </c>
      <c r="V24" s="58">
        <v>0.58399999999999996</v>
      </c>
      <c r="W24" s="78">
        <f t="shared" si="0"/>
        <v>0.94799999999999995</v>
      </c>
      <c r="X24" s="50">
        <v>44561</v>
      </c>
      <c r="Y24" s="152" t="s">
        <v>121</v>
      </c>
      <c r="Z24" s="197"/>
      <c r="AA24" s="197"/>
      <c r="AB24" s="46" t="s">
        <v>113</v>
      </c>
      <c r="AC24" s="109" t="s">
        <v>76</v>
      </c>
      <c r="AD24" s="81" t="s">
        <v>48</v>
      </c>
      <c r="AE24" s="110" t="s">
        <v>55</v>
      </c>
      <c r="AF24" s="110" t="s">
        <v>55</v>
      </c>
      <c r="AG24" s="110">
        <v>37000000</v>
      </c>
      <c r="AH24" s="110" t="s">
        <v>55</v>
      </c>
      <c r="AI24" s="290"/>
      <c r="AJ24" s="110">
        <v>37000000</v>
      </c>
      <c r="AK24" s="85">
        <f>AJ24/AG24</f>
        <v>1</v>
      </c>
      <c r="AL24" s="107" t="s">
        <v>148</v>
      </c>
      <c r="AM24" s="111">
        <v>27874235</v>
      </c>
      <c r="AN24" s="222"/>
      <c r="AO24" s="104">
        <v>27874235</v>
      </c>
      <c r="AP24" s="219"/>
      <c r="AQ24" s="93">
        <f t="shared" si="1"/>
        <v>1</v>
      </c>
      <c r="AR24" s="325"/>
      <c r="AS24" s="197"/>
      <c r="AT24" s="197"/>
      <c r="AU24" s="211"/>
    </row>
    <row r="25" spans="2:47" s="37" customFormat="1" ht="60.75" customHeight="1" thickBot="1" x14ac:dyDescent="0.25">
      <c r="B25" s="267" t="s">
        <v>83</v>
      </c>
      <c r="C25" s="269" t="s">
        <v>84</v>
      </c>
      <c r="D25" s="198"/>
      <c r="E25" s="195" t="s">
        <v>85</v>
      </c>
      <c r="F25" s="198"/>
      <c r="G25" s="271" t="s">
        <v>86</v>
      </c>
      <c r="H25" s="195"/>
      <c r="I25" s="273" t="s">
        <v>42</v>
      </c>
      <c r="J25" s="273">
        <v>4185</v>
      </c>
      <c r="K25" s="313">
        <v>2185</v>
      </c>
      <c r="L25" s="195" t="s">
        <v>43</v>
      </c>
      <c r="M25" s="195">
        <v>400</v>
      </c>
      <c r="N25" s="316">
        <v>681</v>
      </c>
      <c r="O25" s="302">
        <f>(R25*V25)+(R26*V26)+(R27*V27)</f>
        <v>1.4280000000000003E-2</v>
      </c>
      <c r="P25" s="295">
        <f>(W25*R25)+(W26*R26)+(W27*R27)</f>
        <v>1.0028300000000001</v>
      </c>
      <c r="Q25" s="38" t="s">
        <v>87</v>
      </c>
      <c r="R25" s="39">
        <v>0.33300000000000002</v>
      </c>
      <c r="S25" s="40">
        <v>0</v>
      </c>
      <c r="T25" s="40">
        <v>0.5</v>
      </c>
      <c r="U25" s="121">
        <v>0.5</v>
      </c>
      <c r="V25" s="41">
        <v>0</v>
      </c>
      <c r="W25" s="42">
        <f t="shared" si="0"/>
        <v>1</v>
      </c>
      <c r="X25" s="43">
        <v>44561</v>
      </c>
      <c r="Y25" s="153" t="s">
        <v>122</v>
      </c>
      <c r="Z25" s="195" t="s">
        <v>126</v>
      </c>
      <c r="AA25" s="195" t="s">
        <v>88</v>
      </c>
      <c r="AB25" s="307">
        <v>2021768920019</v>
      </c>
      <c r="AC25" s="45" t="s">
        <v>89</v>
      </c>
      <c r="AD25" s="82" t="s">
        <v>48</v>
      </c>
      <c r="AE25" s="128">
        <v>150000000</v>
      </c>
      <c r="AF25" s="128" t="s">
        <v>55</v>
      </c>
      <c r="AG25" s="128" t="s">
        <v>55</v>
      </c>
      <c r="AH25" s="128" t="s">
        <v>55</v>
      </c>
      <c r="AI25" s="321">
        <v>170000000</v>
      </c>
      <c r="AJ25" s="88">
        <v>150000000</v>
      </c>
      <c r="AK25" s="114">
        <f>AJ25/AE25</f>
        <v>1</v>
      </c>
      <c r="AL25" s="291" t="s">
        <v>109</v>
      </c>
      <c r="AM25" s="220">
        <v>170000000</v>
      </c>
      <c r="AN25" s="220">
        <f>AM25</f>
        <v>170000000</v>
      </c>
      <c r="AO25" s="217">
        <v>157200000</v>
      </c>
      <c r="AP25" s="217">
        <f>AO25</f>
        <v>157200000</v>
      </c>
      <c r="AQ25" s="291">
        <f>AP25/AN25</f>
        <v>0.92470588235294116</v>
      </c>
      <c r="AR25" s="251">
        <f>AO25/AM25</f>
        <v>0.92470588235294116</v>
      </c>
      <c r="AS25" s="195" t="s">
        <v>2</v>
      </c>
      <c r="AT25" s="195" t="s">
        <v>49</v>
      </c>
      <c r="AU25" s="209"/>
    </row>
    <row r="26" spans="2:47" s="37" customFormat="1" ht="56.25" customHeight="1" thickBot="1" x14ac:dyDescent="0.25">
      <c r="B26" s="280"/>
      <c r="C26" s="281"/>
      <c r="D26" s="199"/>
      <c r="E26" s="196"/>
      <c r="F26" s="199"/>
      <c r="G26" s="297"/>
      <c r="H26" s="196"/>
      <c r="I26" s="274"/>
      <c r="J26" s="274"/>
      <c r="K26" s="314"/>
      <c r="L26" s="196"/>
      <c r="M26" s="196"/>
      <c r="N26" s="317"/>
      <c r="O26" s="303"/>
      <c r="P26" s="172"/>
      <c r="Q26" s="60" t="s">
        <v>90</v>
      </c>
      <c r="R26" s="61">
        <v>0.33</v>
      </c>
      <c r="S26" s="62">
        <v>0.95</v>
      </c>
      <c r="T26" s="62">
        <v>0</v>
      </c>
      <c r="U26" s="123">
        <v>0.05</v>
      </c>
      <c r="V26" s="63">
        <v>0</v>
      </c>
      <c r="W26" s="42">
        <f t="shared" si="0"/>
        <v>1</v>
      </c>
      <c r="X26" s="64">
        <v>44561</v>
      </c>
      <c r="Y26" s="154" t="s">
        <v>91</v>
      </c>
      <c r="Z26" s="196"/>
      <c r="AA26" s="196"/>
      <c r="AB26" s="308"/>
      <c r="AC26" s="196" t="s">
        <v>103</v>
      </c>
      <c r="AD26" s="311" t="s">
        <v>48</v>
      </c>
      <c r="AE26" s="157">
        <v>0</v>
      </c>
      <c r="AF26" s="157">
        <v>0</v>
      </c>
      <c r="AG26" s="157">
        <v>20000000</v>
      </c>
      <c r="AH26" s="157" t="s">
        <v>55</v>
      </c>
      <c r="AI26" s="157"/>
      <c r="AJ26" s="320">
        <v>20000000</v>
      </c>
      <c r="AK26" s="323">
        <f>AJ26/AG26</f>
        <v>1</v>
      </c>
      <c r="AL26" s="322"/>
      <c r="AM26" s="221"/>
      <c r="AN26" s="221"/>
      <c r="AO26" s="218"/>
      <c r="AP26" s="218"/>
      <c r="AQ26" s="322"/>
      <c r="AR26" s="310"/>
      <c r="AS26" s="196"/>
      <c r="AT26" s="196"/>
      <c r="AU26" s="210"/>
    </row>
    <row r="27" spans="2:47" s="37" customFormat="1" ht="39" thickBot="1" x14ac:dyDescent="0.25">
      <c r="B27" s="268"/>
      <c r="C27" s="270"/>
      <c r="D27" s="200"/>
      <c r="E27" s="197"/>
      <c r="F27" s="200"/>
      <c r="G27" s="272"/>
      <c r="H27" s="197"/>
      <c r="I27" s="275"/>
      <c r="J27" s="275"/>
      <c r="K27" s="315"/>
      <c r="L27" s="197"/>
      <c r="M27" s="197"/>
      <c r="N27" s="318"/>
      <c r="O27" s="304"/>
      <c r="P27" s="288"/>
      <c r="Q27" s="46" t="s">
        <v>92</v>
      </c>
      <c r="R27" s="47">
        <v>0.34</v>
      </c>
      <c r="S27" s="48">
        <v>0</v>
      </c>
      <c r="T27" s="67">
        <v>0.49249999999999999</v>
      </c>
      <c r="U27" s="122">
        <v>0.46500000000000002</v>
      </c>
      <c r="V27" s="58">
        <v>4.2000000000000003E-2</v>
      </c>
      <c r="W27" s="78">
        <f t="shared" si="0"/>
        <v>0.99950000000000006</v>
      </c>
      <c r="X27" s="50">
        <v>44561</v>
      </c>
      <c r="Y27" s="152" t="s">
        <v>125</v>
      </c>
      <c r="Z27" s="197"/>
      <c r="AA27" s="197"/>
      <c r="AB27" s="309"/>
      <c r="AC27" s="197"/>
      <c r="AD27" s="312"/>
      <c r="AE27" s="158"/>
      <c r="AF27" s="158"/>
      <c r="AG27" s="158"/>
      <c r="AH27" s="158"/>
      <c r="AI27" s="158"/>
      <c r="AJ27" s="290"/>
      <c r="AK27" s="324"/>
      <c r="AL27" s="292"/>
      <c r="AM27" s="222"/>
      <c r="AN27" s="222"/>
      <c r="AO27" s="219"/>
      <c r="AP27" s="219"/>
      <c r="AQ27" s="292"/>
      <c r="AR27" s="252"/>
      <c r="AS27" s="197"/>
      <c r="AT27" s="197"/>
      <c r="AU27" s="211"/>
    </row>
    <row r="28" spans="2:47" s="37" customFormat="1" ht="82.5" customHeight="1" thickBot="1" x14ac:dyDescent="0.25">
      <c r="B28" s="68" t="s">
        <v>83</v>
      </c>
      <c r="C28" s="53" t="s">
        <v>84</v>
      </c>
      <c r="D28" s="54"/>
      <c r="E28" s="18" t="s">
        <v>85</v>
      </c>
      <c r="F28" s="54"/>
      <c r="G28" s="69" t="s">
        <v>93</v>
      </c>
      <c r="H28" s="18"/>
      <c r="I28" s="70" t="s">
        <v>42</v>
      </c>
      <c r="J28" s="70">
        <v>0</v>
      </c>
      <c r="K28" s="70">
        <v>1</v>
      </c>
      <c r="L28" s="18" t="s">
        <v>59</v>
      </c>
      <c r="M28" s="71">
        <v>0.3</v>
      </c>
      <c r="N28" s="156">
        <v>0.28000000000000003</v>
      </c>
      <c r="O28" s="72">
        <f>R28*V28</f>
        <v>0.25</v>
      </c>
      <c r="P28" s="73">
        <f>W28*R28</f>
        <v>1</v>
      </c>
      <c r="Q28" s="74" t="s">
        <v>94</v>
      </c>
      <c r="R28" s="75">
        <v>1</v>
      </c>
      <c r="S28" s="76">
        <v>0.5</v>
      </c>
      <c r="T28" s="76">
        <v>0</v>
      </c>
      <c r="U28" s="125">
        <v>0.25</v>
      </c>
      <c r="V28" s="77">
        <v>0.25</v>
      </c>
      <c r="W28" s="78">
        <f t="shared" si="0"/>
        <v>1</v>
      </c>
      <c r="X28" s="79">
        <v>44561</v>
      </c>
      <c r="Y28" s="155" t="s">
        <v>123</v>
      </c>
      <c r="Z28" s="74" t="s">
        <v>124</v>
      </c>
      <c r="AA28" s="18" t="s">
        <v>95</v>
      </c>
      <c r="AB28" s="18" t="s">
        <v>112</v>
      </c>
      <c r="AC28" s="18" t="s">
        <v>55</v>
      </c>
      <c r="AD28" s="18" t="s">
        <v>96</v>
      </c>
      <c r="AE28" s="91">
        <v>0</v>
      </c>
      <c r="AF28" s="91">
        <v>0</v>
      </c>
      <c r="AG28" s="91">
        <v>0</v>
      </c>
      <c r="AH28" s="91">
        <v>0</v>
      </c>
      <c r="AI28" s="91">
        <v>0</v>
      </c>
      <c r="AJ28" s="91">
        <v>0</v>
      </c>
      <c r="AK28" s="86">
        <v>0</v>
      </c>
      <c r="AL28" s="96" t="s">
        <v>55</v>
      </c>
      <c r="AM28" s="97">
        <v>0</v>
      </c>
      <c r="AN28" s="97">
        <v>0</v>
      </c>
      <c r="AO28" s="102">
        <v>0</v>
      </c>
      <c r="AP28" s="102">
        <v>0</v>
      </c>
      <c r="AQ28" s="96">
        <v>0</v>
      </c>
      <c r="AR28" s="148">
        <v>0</v>
      </c>
      <c r="AS28" s="18" t="s">
        <v>2</v>
      </c>
      <c r="AT28" s="18" t="s">
        <v>49</v>
      </c>
      <c r="AU28" s="57" t="s">
        <v>97</v>
      </c>
    </row>
    <row r="29" spans="2:47" x14ac:dyDescent="0.2">
      <c r="O29" s="30"/>
      <c r="P29" s="319"/>
      <c r="Q29" s="30"/>
    </row>
    <row r="30" spans="2:47" x14ac:dyDescent="0.2">
      <c r="O30" s="30"/>
      <c r="P30" s="319"/>
      <c r="Q30" s="30"/>
    </row>
  </sheetData>
  <sheetProtection formatCells="0" formatColumns="0" formatRows="0" insertColumns="0" insertRows="0" insertHyperlinks="0" deleteColumns="0" deleteRows="0" sort="0" autoFilter="0" pivotTables="0"/>
  <mergeCells count="222">
    <mergeCell ref="AR9:AR14"/>
    <mergeCell ref="AI9:AI14"/>
    <mergeCell ref="AI18:AI19"/>
    <mergeCell ref="AI16:AI17"/>
    <mergeCell ref="AI20:AI24"/>
    <mergeCell ref="AI25:AI27"/>
    <mergeCell ref="AO25:AO27"/>
    <mergeCell ref="AN25:AN27"/>
    <mergeCell ref="AQ25:AQ27"/>
    <mergeCell ref="AL25:AL27"/>
    <mergeCell ref="AJ16:AJ17"/>
    <mergeCell ref="AK16:AK17"/>
    <mergeCell ref="AP16:AP17"/>
    <mergeCell ref="AN18:AN19"/>
    <mergeCell ref="AP18:AP19"/>
    <mergeCell ref="AP25:AP27"/>
    <mergeCell ref="AN20:AN24"/>
    <mergeCell ref="AP20:AP24"/>
    <mergeCell ref="AR20:AR24"/>
    <mergeCell ref="AJ26:AJ27"/>
    <mergeCell ref="AK26:AK27"/>
    <mergeCell ref="AM25:AM27"/>
    <mergeCell ref="K25:K27"/>
    <mergeCell ref="L25:L27"/>
    <mergeCell ref="M25:M27"/>
    <mergeCell ref="N25:N27"/>
    <mergeCell ref="P29:P30"/>
    <mergeCell ref="K20:K24"/>
    <mergeCell ref="L20:L24"/>
    <mergeCell ref="M20:M24"/>
    <mergeCell ref="B25:B27"/>
    <mergeCell ref="C25:C27"/>
    <mergeCell ref="D25:D27"/>
    <mergeCell ref="E25:E27"/>
    <mergeCell ref="F25:F27"/>
    <mergeCell ref="G25:G27"/>
    <mergeCell ref="H25:H27"/>
    <mergeCell ref="I25:I27"/>
    <mergeCell ref="J25:J27"/>
    <mergeCell ref="O25:O27"/>
    <mergeCell ref="P25:P27"/>
    <mergeCell ref="Z20:Z24"/>
    <mergeCell ref="AA20:AA24"/>
    <mergeCell ref="AS25:AS27"/>
    <mergeCell ref="AT25:AT27"/>
    <mergeCell ref="AU25:AU27"/>
    <mergeCell ref="O20:O24"/>
    <mergeCell ref="P20:P24"/>
    <mergeCell ref="Z25:Z27"/>
    <mergeCell ref="AA25:AA27"/>
    <mergeCell ref="AB25:AB27"/>
    <mergeCell ref="AR25:AR27"/>
    <mergeCell ref="AC26:AC27"/>
    <mergeCell ref="AD26:AD27"/>
    <mergeCell ref="AE26:AE27"/>
    <mergeCell ref="AF26:AF27"/>
    <mergeCell ref="AG26:AG27"/>
    <mergeCell ref="G18:G19"/>
    <mergeCell ref="H18:H19"/>
    <mergeCell ref="AE21:AE22"/>
    <mergeCell ref="AT16:AT17"/>
    <mergeCell ref="AU16:AU17"/>
    <mergeCell ref="AN16:AN17"/>
    <mergeCell ref="AU18:AU19"/>
    <mergeCell ref="AS18:AS19"/>
    <mergeCell ref="AT18:AT19"/>
    <mergeCell ref="I18:I19"/>
    <mergeCell ref="J18:J19"/>
    <mergeCell ref="K18:K19"/>
    <mergeCell ref="AS20:AS22"/>
    <mergeCell ref="AT20:AT22"/>
    <mergeCell ref="AU20:AU24"/>
    <mergeCell ref="B18:B19"/>
    <mergeCell ref="C18:C19"/>
    <mergeCell ref="D18:D19"/>
    <mergeCell ref="E18:E19"/>
    <mergeCell ref="F18:F19"/>
    <mergeCell ref="B20:B24"/>
    <mergeCell ref="C20:C24"/>
    <mergeCell ref="D20:D24"/>
    <mergeCell ref="E20:E24"/>
    <mergeCell ref="F20:F24"/>
    <mergeCell ref="G20:G24"/>
    <mergeCell ref="H20:H24"/>
    <mergeCell ref="I20:I24"/>
    <mergeCell ref="J20:J24"/>
    <mergeCell ref="AT23:AT24"/>
    <mergeCell ref="AS23:AS24"/>
    <mergeCell ref="L18:L19"/>
    <mergeCell ref="N20:N24"/>
    <mergeCell ref="AT9:AT14"/>
    <mergeCell ref="AM16:AM17"/>
    <mergeCell ref="AL16:AL17"/>
    <mergeCell ref="M18:M19"/>
    <mergeCell ref="N18:N19"/>
    <mergeCell ref="O18:O19"/>
    <mergeCell ref="P18:P19"/>
    <mergeCell ref="Z18:Z19"/>
    <mergeCell ref="AA18:AA19"/>
    <mergeCell ref="AG16:AG17"/>
    <mergeCell ref="AR16:AR17"/>
    <mergeCell ref="AO16:AO17"/>
    <mergeCell ref="AQ16:AQ17"/>
    <mergeCell ref="AS16:AS17"/>
    <mergeCell ref="AE16:AE17"/>
    <mergeCell ref="AF16:AF17"/>
    <mergeCell ref="AS9:AS14"/>
    <mergeCell ref="AH16:AH17"/>
    <mergeCell ref="O16:O17"/>
    <mergeCell ref="P16:P17"/>
    <mergeCell ref="AA16:AA17"/>
    <mergeCell ref="AB16:AB17"/>
    <mergeCell ref="AC16:AC17"/>
    <mergeCell ref="AD16:AD17"/>
    <mergeCell ref="Z9:Z14"/>
    <mergeCell ref="AA9:AA14"/>
    <mergeCell ref="G9:G14"/>
    <mergeCell ref="H9:H14"/>
    <mergeCell ref="I9:I14"/>
    <mergeCell ref="J9:J14"/>
    <mergeCell ref="K9:K14"/>
    <mergeCell ref="L9:L14"/>
    <mergeCell ref="B9:B14"/>
    <mergeCell ref="C9:C14"/>
    <mergeCell ref="D9:D14"/>
    <mergeCell ref="P9:P14"/>
    <mergeCell ref="B16:B17"/>
    <mergeCell ref="C16:C17"/>
    <mergeCell ref="D16:D17"/>
    <mergeCell ref="E16:E17"/>
    <mergeCell ref="F16:F17"/>
    <mergeCell ref="G16:G17"/>
    <mergeCell ref="H16:H17"/>
    <mergeCell ref="M9:M14"/>
    <mergeCell ref="N9:N14"/>
    <mergeCell ref="I16:I17"/>
    <mergeCell ref="J16:J17"/>
    <mergeCell ref="K16:K17"/>
    <mergeCell ref="L16:L17"/>
    <mergeCell ref="M16:M17"/>
    <mergeCell ref="N16:N17"/>
    <mergeCell ref="B5:B7"/>
    <mergeCell ref="C5:C7"/>
    <mergeCell ref="D5:D7"/>
    <mergeCell ref="E5:E7"/>
    <mergeCell ref="F5:F7"/>
    <mergeCell ref="G5:G7"/>
    <mergeCell ref="AA5:AB5"/>
    <mergeCell ref="AC5:AK5"/>
    <mergeCell ref="AM6:AM7"/>
    <mergeCell ref="AI6:AI7"/>
    <mergeCell ref="AH6:AH7"/>
    <mergeCell ref="AB6:AB7"/>
    <mergeCell ref="AC6:AC7"/>
    <mergeCell ref="AD6:AD7"/>
    <mergeCell ref="AE6:AE7"/>
    <mergeCell ref="H5:H7"/>
    <mergeCell ref="I5:I7"/>
    <mergeCell ref="J5:J7"/>
    <mergeCell ref="K5:K7"/>
    <mergeCell ref="L5:L7"/>
    <mergeCell ref="AJ6:AJ7"/>
    <mergeCell ref="AD21:AD22"/>
    <mergeCell ref="AC21:AC22"/>
    <mergeCell ref="AB21:AB22"/>
    <mergeCell ref="AT5:AT7"/>
    <mergeCell ref="AU5:AU7"/>
    <mergeCell ref="M6:M7"/>
    <mergeCell ref="N6:N7"/>
    <mergeCell ref="O6:O7"/>
    <mergeCell ref="P6:P7"/>
    <mergeCell ref="AA6:AA7"/>
    <mergeCell ref="Q5:Q7"/>
    <mergeCell ref="R5:R7"/>
    <mergeCell ref="S5:W6"/>
    <mergeCell ref="X5:X7"/>
    <mergeCell ref="Y5:Y7"/>
    <mergeCell ref="Z5:Z7"/>
    <mergeCell ref="M5:P5"/>
    <mergeCell ref="AK6:AK7"/>
    <mergeCell ref="AN6:AN7"/>
    <mergeCell ref="AO6:AO7"/>
    <mergeCell ref="AQ6:AQ7"/>
    <mergeCell ref="AF6:AF7"/>
    <mergeCell ref="AG6:AG7"/>
    <mergeCell ref="AR18:AR19"/>
    <mergeCell ref="AF12:AF13"/>
    <mergeCell ref="AG12:AG13"/>
    <mergeCell ref="AH12:AH13"/>
    <mergeCell ref="AJ12:AJ13"/>
    <mergeCell ref="AK12:AK13"/>
    <mergeCell ref="AP9:AP14"/>
    <mergeCell ref="AN9:AN14"/>
    <mergeCell ref="AH21:AH22"/>
    <mergeCell ref="AJ21:AJ22"/>
    <mergeCell ref="AK21:AK22"/>
    <mergeCell ref="AG21:AG22"/>
    <mergeCell ref="AF21:AF22"/>
    <mergeCell ref="AH26:AH27"/>
    <mergeCell ref="C4:AU4"/>
    <mergeCell ref="C3:AU3"/>
    <mergeCell ref="Q9:Q13"/>
    <mergeCell ref="R9:R13"/>
    <mergeCell ref="T9:T13"/>
    <mergeCell ref="S9:S13"/>
    <mergeCell ref="U9:U13"/>
    <mergeCell ref="V9:V13"/>
    <mergeCell ref="W9:W13"/>
    <mergeCell ref="X9:X13"/>
    <mergeCell ref="Y9:Y13"/>
    <mergeCell ref="AP6:AP7"/>
    <mergeCell ref="AL6:AL7"/>
    <mergeCell ref="AR6:AR7"/>
    <mergeCell ref="AS5:AS7"/>
    <mergeCell ref="E9:E14"/>
    <mergeCell ref="F9:F14"/>
    <mergeCell ref="AD12:AD13"/>
    <mergeCell ref="AB12:AB13"/>
    <mergeCell ref="AC12:AC13"/>
    <mergeCell ref="AE12:AE13"/>
    <mergeCell ref="AU9:AU14"/>
    <mergeCell ref="O9:O14"/>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IMETY</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Manuel Torres</cp:lastModifiedBy>
  <dcterms:created xsi:type="dcterms:W3CDTF">2021-09-06T20:18:42Z</dcterms:created>
  <dcterms:modified xsi:type="dcterms:W3CDTF">2022-02-06T22:48:46Z</dcterms:modified>
</cp:coreProperties>
</file>